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<sst xmlns="http://schemas.openxmlformats.org/spreadsheetml/2006/main" count="229" uniqueCount="128">
  <si>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</si>
  <si>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</si>
  <si>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</si>
  <si>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</si>
  <si>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</si>
  <si>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</si>
  <si>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</si>
  <si>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</si>
  <si>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</si>
  <si>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</si>
  <si>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</si>
  <si>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</si>
  <si>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</si>
  <si>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</si>
  <si>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</si>
  <si>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</si>
  <si>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</si>
  <si>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</si>
  <si>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</si>
  <si>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</si>
  <si>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</si>
  <si>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</si>
  <si>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</si>
  <si>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</si>
  <si>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</si>
  <si>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</si>
  <si>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</si>
  <si>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</si>
  <si>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</si>
  <si>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</si>
  <si>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</si>
  <si>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</si>
  <si>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</si>
  <si>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</si>
  <si>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</si>
  <si>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</si>
  <si>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</si>
  <si>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</si>
  <si>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</si>
  <si>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</si>
  <si>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</si>
  <si>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</si>
  <si>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</si>
  <si>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</si>
  <si>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</si>
  <si>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</si>
  <si>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</si>
  <si>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</si>
  <si>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</si>
  <si>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</si>
  <si>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</si>
  <si>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</si>
  <si>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</si>
  <si>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</si>
  <si>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</si>
  <si>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</si>
  <si>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</si>
  <si>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</si>
  <si>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</si>
  <si>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</si>
  <si>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</si>
  <si>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</si>
  <si>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</si>
  <si>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</si>
  <si>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</si>
  <si>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</si>
  <si>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</si>
  <si>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</si>
  <si>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</si>
  <si>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</si>
  <si>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</si>
  <si>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</si>
  <si>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</si>
  <si>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</si>
  <si>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</si>
  <si>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</si>
  <si>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</si>
  <si>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</si>
  <si>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</si>
  <si>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</si>
  <si>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</si>
  <si>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</si>
  <si>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</si>
  <si>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</si>
  <si>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</si>
  <si>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</si>
  <si>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</si>
  <si>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</si>
  <si>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</si>
  <si>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</si>
  <si>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</si>
  <si>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</si>
  <si>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</si>
  <si>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</si>
  <si>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</si>
  <si>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</si>
  <si>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</si>
  <si>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</si>
  <si>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</si>
  <si>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</si>
  <si>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</si>
  <si>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</si>
  <si>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</si>
  <si>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</si>
  <si>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</si>
  <si>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</si>
  <si>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</si>
  <si>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</si>
  <si>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</si>
  <si>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</si>
  <si>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Расчет выполнен на основани данных ГИРЦ ,и общей площади предыдущих месяцев, и данных по численности населения  и сведений по ИПУ по состоянию на 26.12.2012 года</t>
  </si>
  <si>
    <t>9а</t>
  </si>
  <si>
    <t>Площадь жилая + лест.клетки, гр 3+гр9</t>
  </si>
  <si>
    <t>Примечание</t>
  </si>
  <si>
    <t>Показания ОДПУ М3 холодный воды на 26.12.2012</t>
  </si>
  <si>
    <t>Нормотив на ОДН на хол воду, м3 /м2 /мес убор.площ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</si>
  <si>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</si>
  <si>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</si>
  <si>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</si>
  <si>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</si>
  <si>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</si>
  <si>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 графах 11  обязательно использовать после запятой 5 цифр</t>
  </si>
  <si>
    <t>ВСЕГО  холодная вода м3 на проживающих человек без ИПУ, гр 4-гр10-гр 13-гр 15</t>
  </si>
  <si>
    <t>РАСЧЕТ КОММУНАЛЬНЫХ УСЛУГ ПО ВОДОСНАБЖЕНИЮ И ВОДООТВЕДЕНИЮ за ЯНВАРЬ 2013 года</t>
  </si>
  <si>
    <t>Показания ОДПУ М3 холодный воды на МЕСЯЦ, 30 дн</t>
  </si>
  <si>
    <t>основные</t>
  </si>
  <si>
    <t>Показания ОДПУ М3 холодный воды на 28.01.2013, 33 дн</t>
  </si>
  <si>
    <t xml:space="preserve">Всего количество воды по ОДПУ ЗА МЕСЯЦ (33 дня)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</si>
</sst>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</numFmts>
  <fonts count="5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39" borderId="13" xfId="0" applyNumberFormat="1" applyFont="1" applyFill="1" applyBorder="1" applyAlignment="1">
      <alignment horizontal="center"/>
    </xf>
    <xf numFmtId="166" fontId="13" fillId="39" borderId="13" xfId="0" applyNumberFormat="1" applyFont="1" applyFill="1" applyBorder="1" applyAlignment="1">
      <alignment horizontal="center"/>
    </xf>
    <xf numFmtId="166" fontId="14" fillId="39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39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4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6" t="s">
        <v>96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4:15" ht="12.75">
      <c r="N6">
        <v>24.91</v>
      </c>
      <c r="O6">
        <v>210.51</v>
      </c>
    </row>
    <row r="7" spans="1:48" ht="13.5" customHeight="1" thickBot="1">
      <c r="A7" s="252" t="s">
        <v>0</v>
      </c>
      <c r="B7" s="252" t="s">
        <v>1</v>
      </c>
      <c r="C7" s="252" t="s">
        <v>77</v>
      </c>
      <c r="D7" s="257" t="s">
        <v>6</v>
      </c>
      <c r="E7" s="258"/>
      <c r="F7" s="259"/>
      <c r="G7" s="252" t="s">
        <v>59</v>
      </c>
      <c r="H7" s="252" t="s">
        <v>90</v>
      </c>
      <c r="I7" s="12"/>
      <c r="J7" s="260"/>
      <c r="K7" s="260"/>
      <c r="L7" s="260"/>
      <c r="M7" s="275" t="s">
        <v>5</v>
      </c>
      <c r="N7" s="276"/>
      <c r="O7" s="276"/>
      <c r="P7" s="276"/>
      <c r="Q7" s="277"/>
      <c r="R7" s="277"/>
      <c r="S7" s="278"/>
      <c r="T7" s="273" t="s">
        <v>87</v>
      </c>
      <c r="U7" s="270" t="s">
        <v>7</v>
      </c>
      <c r="V7" s="271"/>
      <c r="W7" s="272"/>
      <c r="X7" s="261" t="s">
        <v>11</v>
      </c>
      <c r="Y7" s="262"/>
      <c r="Z7" s="262"/>
      <c r="AA7" s="263"/>
      <c r="AB7" s="263"/>
      <c r="AC7" s="263"/>
      <c r="AD7" s="263"/>
      <c r="AE7" s="264"/>
      <c r="AF7" s="71"/>
      <c r="AG7" s="58"/>
      <c r="AH7" s="58"/>
      <c r="AI7" s="58"/>
      <c r="AJ7" s="97"/>
      <c r="AK7" s="97"/>
      <c r="AL7" s="265" t="s">
        <v>63</v>
      </c>
      <c r="AM7" s="266"/>
      <c r="AN7" s="266"/>
      <c r="AO7" s="266"/>
      <c r="AP7" s="266"/>
      <c r="AQ7" s="267"/>
      <c r="AR7" s="95"/>
      <c r="AS7" s="134"/>
      <c r="AT7" s="254" t="s">
        <v>88</v>
      </c>
      <c r="AU7" s="252" t="s">
        <v>0</v>
      </c>
      <c r="AV7" s="252" t="s">
        <v>1</v>
      </c>
    </row>
    <row r="8" spans="1:48" ht="100.5" customHeight="1">
      <c r="A8" s="253"/>
      <c r="B8" s="253"/>
      <c r="C8" s="253"/>
      <c r="D8" s="12" t="s">
        <v>2</v>
      </c>
      <c r="E8" s="12" t="s">
        <v>3</v>
      </c>
      <c r="F8" s="10" t="s">
        <v>10</v>
      </c>
      <c r="G8" s="253"/>
      <c r="H8" s="253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55"/>
      <c r="AU8" s="253"/>
      <c r="AV8" s="253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8" t="s">
        <v>91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228"/>
  <sheetViews>
    <sheetView tabSelected="1" zoomScalePageLayoutView="0" workbookViewId="0" topLeftCell="A37">
      <selection activeCell="Z37" sqref="Z37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4" width="18.2539062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5" width="11.625" style="0" customWidth="1"/>
    <col min="17" max="17" width="11.75390625" style="0" customWidth="1"/>
    <col min="18" max="18" width="15.75390625" style="0" customWidth="1"/>
    <col min="19" max="19" width="14.25390625" style="0" customWidth="1"/>
    <col min="20" max="20" width="14.75390625" style="0" customWidth="1"/>
    <col min="21" max="21" width="19.625" style="0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0" customWidth="1"/>
    <col min="28" max="31" width="12.25390625" style="0" customWidth="1"/>
    <col min="32" max="35" width="11.25390625" style="0" customWidth="1"/>
    <col min="36" max="38" width="11.375" style="0" customWidth="1"/>
    <col min="39" max="43" width="11.25390625" style="0" customWidth="1"/>
    <col min="44" max="45" width="13.625" style="0" customWidth="1"/>
    <col min="46" max="46" width="11.25390625" style="0" customWidth="1"/>
    <col min="47" max="47" width="22.125" style="0" customWidth="1"/>
    <col min="48" max="48" width="11.25390625" style="0" hidden="1" customWidth="1"/>
    <col min="49" max="49" width="11.25390625" style="0" customWidth="1"/>
    <col min="50" max="58" width="12.125" style="0" customWidth="1"/>
    <col min="61" max="63" width="11.75390625" style="0" customWidth="1"/>
    <col min="64" max="64" width="10.875" style="0" customWidth="1"/>
    <col min="65" max="65" width="11.375" style="0" customWidth="1"/>
    <col min="66" max="66" width="12.75390625" style="0" customWidth="1"/>
    <col min="67" max="67" width="11.375" style="0" customWidth="1"/>
    <col min="70" max="70" width="10.625" style="0" customWidth="1"/>
    <col min="71" max="71" width="10.00390625" style="0" customWidth="1"/>
    <col min="72" max="72" width="10.75390625" style="0" customWidth="1"/>
    <col min="73" max="73" width="11.625" style="0" customWidth="1"/>
    <col min="75" max="75" width="10.375" style="0" customWidth="1"/>
    <col min="83" max="83" width="10.125" style="0" customWidth="1"/>
    <col min="88" max="88" width="11.875" style="0" customWidth="1"/>
    <col min="89" max="89" width="12.25390625" style="0" customWidth="1"/>
    <col min="93" max="93" width="11.375" style="0" bestFit="1" customWidth="1"/>
    <col min="94" max="94" width="9.375" style="0" bestFit="1" customWidth="1"/>
    <col min="95" max="95" width="11.375" style="0" bestFit="1" customWidth="1"/>
  </cols>
  <sheetData>
    <row r="2" spans="1:35" ht="18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8">
      <c r="A3" s="287" t="s">
        <v>107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8"/>
      <c r="W3" s="288"/>
      <c r="X3" s="288"/>
      <c r="Y3" s="288"/>
      <c r="Z3" s="288"/>
      <c r="AA3" s="197"/>
      <c r="AB3" s="197"/>
      <c r="AC3" s="197"/>
      <c r="AD3" s="197"/>
      <c r="AE3" s="197"/>
      <c r="AF3" s="157"/>
      <c r="AG3" s="157"/>
      <c r="AH3" s="157"/>
      <c r="AI3" s="157"/>
    </row>
    <row r="4" spans="1:35" ht="18.75" thickBot="1">
      <c r="A4" s="285" t="s">
        <v>125</v>
      </c>
      <c r="B4" s="285"/>
      <c r="C4" s="285"/>
      <c r="D4" s="157"/>
      <c r="E4" s="157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57"/>
      <c r="AG4" s="157"/>
      <c r="AH4" s="157"/>
      <c r="AI4" s="157"/>
    </row>
    <row r="5" spans="1:100" ht="13.5" customHeight="1">
      <c r="A5" s="280" t="s">
        <v>0</v>
      </c>
      <c r="B5" s="292" t="s">
        <v>1</v>
      </c>
      <c r="C5" s="303" t="s">
        <v>98</v>
      </c>
      <c r="D5" s="292" t="s">
        <v>99</v>
      </c>
      <c r="E5" s="299" t="s">
        <v>102</v>
      </c>
      <c r="F5" s="289" t="s">
        <v>119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</row>
    <row r="6" spans="1:100" ht="12.75" customHeight="1">
      <c r="A6" s="281"/>
      <c r="B6" s="293"/>
      <c r="C6" s="304"/>
      <c r="D6" s="293"/>
      <c r="E6" s="300"/>
      <c r="F6" s="284" t="s">
        <v>103</v>
      </c>
      <c r="G6" s="284"/>
      <c r="H6" s="284"/>
      <c r="I6" s="284"/>
      <c r="J6" s="283" t="s">
        <v>104</v>
      </c>
      <c r="K6" s="291" t="s">
        <v>115</v>
      </c>
      <c r="L6" s="291" t="s">
        <v>109</v>
      </c>
      <c r="M6" s="291" t="s">
        <v>112</v>
      </c>
      <c r="N6" s="283" t="s">
        <v>116</v>
      </c>
      <c r="O6" s="296" t="s">
        <v>120</v>
      </c>
      <c r="P6" s="283" t="s">
        <v>105</v>
      </c>
      <c r="Q6" s="283" t="s">
        <v>117</v>
      </c>
      <c r="R6" s="192"/>
      <c r="S6" s="283" t="s">
        <v>106</v>
      </c>
      <c r="T6" s="283" t="s">
        <v>122</v>
      </c>
      <c r="U6" s="296" t="s">
        <v>118</v>
      </c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199"/>
      <c r="AR6" s="199"/>
      <c r="AS6" s="199"/>
      <c r="AT6" s="199"/>
      <c r="AU6" s="199"/>
      <c r="AV6" s="199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</row>
    <row r="7" spans="1:100" ht="108" customHeight="1">
      <c r="A7" s="282"/>
      <c r="B7" s="294"/>
      <c r="C7" s="305"/>
      <c r="D7" s="294"/>
      <c r="E7" s="301"/>
      <c r="F7" s="248" t="s">
        <v>114</v>
      </c>
      <c r="G7" s="249" t="s">
        <v>126</v>
      </c>
      <c r="H7" s="248" t="s">
        <v>124</v>
      </c>
      <c r="I7" s="251" t="s">
        <v>127</v>
      </c>
      <c r="J7" s="283"/>
      <c r="K7" s="291"/>
      <c r="L7" s="302"/>
      <c r="M7" s="291"/>
      <c r="N7" s="283"/>
      <c r="O7" s="296"/>
      <c r="P7" s="283"/>
      <c r="Q7" s="283"/>
      <c r="R7" s="191" t="s">
        <v>108</v>
      </c>
      <c r="S7" s="283"/>
      <c r="T7" s="283"/>
      <c r="U7" s="296"/>
      <c r="V7" s="290"/>
      <c r="W7" s="200"/>
      <c r="X7" s="200"/>
      <c r="Y7" s="200"/>
      <c r="Z7" s="200"/>
      <c r="AA7" s="200"/>
      <c r="AB7" s="200"/>
      <c r="AC7" s="200"/>
      <c r="AD7" s="200"/>
      <c r="AE7" s="201"/>
      <c r="AF7" s="200"/>
      <c r="AG7" s="200"/>
      <c r="AH7" s="200"/>
      <c r="AI7" s="200"/>
      <c r="AJ7" s="202"/>
      <c r="AK7" s="203"/>
      <c r="AL7" s="203"/>
      <c r="AM7" s="203"/>
      <c r="AN7" s="204"/>
      <c r="AO7" s="204"/>
      <c r="AP7" s="204"/>
      <c r="AQ7" s="205"/>
      <c r="AR7" s="205"/>
      <c r="AS7" s="206"/>
      <c r="AT7" s="206"/>
      <c r="AU7" s="207"/>
      <c r="AV7" s="207"/>
      <c r="AW7" s="208"/>
      <c r="AX7" s="203"/>
      <c r="AY7" s="208"/>
      <c r="AZ7" s="208"/>
      <c r="BA7" s="208"/>
      <c r="BB7" s="20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5.75" thickBot="1">
      <c r="A8" s="163">
        <v>1</v>
      </c>
      <c r="B8" s="164">
        <v>2</v>
      </c>
      <c r="C8" s="164" t="s">
        <v>100</v>
      </c>
      <c r="D8" s="164" t="s">
        <v>101</v>
      </c>
      <c r="E8" s="235">
        <v>3</v>
      </c>
      <c r="F8" s="242">
        <v>4</v>
      </c>
      <c r="G8" s="242">
        <v>5</v>
      </c>
      <c r="H8" s="242"/>
      <c r="I8" s="242">
        <v>6</v>
      </c>
      <c r="J8" s="243">
        <v>7</v>
      </c>
      <c r="K8" s="243">
        <v>8</v>
      </c>
      <c r="L8" s="243">
        <v>9</v>
      </c>
      <c r="M8" s="243" t="s">
        <v>111</v>
      </c>
      <c r="N8" s="243">
        <v>10</v>
      </c>
      <c r="O8" s="243">
        <v>11</v>
      </c>
      <c r="P8" s="243">
        <v>12</v>
      </c>
      <c r="Q8" s="243">
        <v>13</v>
      </c>
      <c r="R8" s="243">
        <v>14</v>
      </c>
      <c r="S8" s="243">
        <v>15</v>
      </c>
      <c r="T8" s="243">
        <v>16</v>
      </c>
      <c r="U8" s="244">
        <v>17</v>
      </c>
      <c r="V8" s="209"/>
      <c r="W8" s="209"/>
      <c r="X8" s="209"/>
      <c r="Y8" s="209"/>
      <c r="Z8" s="209"/>
      <c r="AA8" s="209"/>
      <c r="AB8" s="209"/>
      <c r="AC8" s="209"/>
      <c r="AD8" s="209"/>
      <c r="AE8" s="210"/>
      <c r="AF8" s="211"/>
      <c r="AG8" s="211"/>
      <c r="AH8" s="211"/>
      <c r="AI8" s="211"/>
      <c r="AJ8" s="211"/>
      <c r="AK8" s="199"/>
      <c r="AL8" s="199"/>
      <c r="AM8" s="199"/>
      <c r="AN8" s="212"/>
      <c r="AO8" s="212"/>
      <c r="AP8" s="212"/>
      <c r="AQ8" s="213"/>
      <c r="AR8" s="212"/>
      <c r="AS8" s="214"/>
      <c r="AT8" s="214"/>
      <c r="AU8" s="214"/>
      <c r="AV8" s="214"/>
      <c r="AW8" s="211"/>
      <c r="AX8" s="211"/>
      <c r="AY8" s="211"/>
      <c r="AZ8" s="211"/>
      <c r="BA8" s="211"/>
      <c r="BB8" s="211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</row>
    <row r="9" spans="1:100" ht="14.25">
      <c r="A9" s="165">
        <v>1</v>
      </c>
      <c r="B9" s="166" t="s">
        <v>12</v>
      </c>
      <c r="C9" s="43">
        <v>3210.7</v>
      </c>
      <c r="D9" s="179">
        <v>403.5</v>
      </c>
      <c r="E9" s="236">
        <f>C9+D9</f>
        <v>3614.2</v>
      </c>
      <c r="F9" s="171">
        <v>9112</v>
      </c>
      <c r="G9" s="171">
        <v>9953</v>
      </c>
      <c r="H9" s="171">
        <f>G9-F9</f>
        <v>841</v>
      </c>
      <c r="I9" s="171">
        <f>G9-F9</f>
        <v>841</v>
      </c>
      <c r="J9" s="250">
        <v>133</v>
      </c>
      <c r="K9" s="184">
        <v>0.09</v>
      </c>
      <c r="L9" s="184">
        <v>302.8</v>
      </c>
      <c r="M9" s="184">
        <f>E9+L9</f>
        <v>3917</v>
      </c>
      <c r="N9" s="184">
        <f>K9*L9</f>
        <v>27.25</v>
      </c>
      <c r="O9" s="245">
        <f>N9/E9</f>
        <v>0.00754</v>
      </c>
      <c r="P9" s="250">
        <v>44</v>
      </c>
      <c r="Q9" s="190">
        <v>81.61</v>
      </c>
      <c r="R9" s="246">
        <f>J9-P9</f>
        <v>89</v>
      </c>
      <c r="S9" s="190">
        <v>10.175</v>
      </c>
      <c r="T9" s="184">
        <f>I9-Q9-S9-N9</f>
        <v>721.97</v>
      </c>
      <c r="U9" s="247">
        <f>T9/R9</f>
        <v>8.11</v>
      </c>
      <c r="V9" s="215"/>
      <c r="W9" s="216"/>
      <c r="X9" s="216"/>
      <c r="Y9" s="217"/>
      <c r="Z9" s="217"/>
      <c r="AA9" s="217"/>
      <c r="AB9" s="216"/>
      <c r="AC9" s="216"/>
      <c r="AD9" s="216"/>
      <c r="AE9" s="218"/>
      <c r="AF9" s="158"/>
      <c r="AG9" s="219"/>
      <c r="AH9" s="219"/>
      <c r="AI9" s="220"/>
      <c r="AJ9" s="219"/>
      <c r="AK9" s="199"/>
      <c r="AL9" s="221"/>
      <c r="AM9" s="221"/>
      <c r="AN9" s="222"/>
      <c r="AO9" s="222"/>
      <c r="AP9" s="223"/>
      <c r="AQ9" s="224"/>
      <c r="AR9" s="224"/>
      <c r="AS9" s="225"/>
      <c r="AT9" s="225"/>
      <c r="AU9" s="215"/>
      <c r="AV9" s="226"/>
      <c r="AW9" s="219"/>
      <c r="AX9" s="219"/>
      <c r="AY9" s="219"/>
      <c r="AZ9" s="221"/>
      <c r="BA9" s="221"/>
      <c r="BB9" s="221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67">
        <v>2</v>
      </c>
      <c r="B10" s="168" t="s">
        <v>13</v>
      </c>
      <c r="C10" s="43">
        <v>3172.3</v>
      </c>
      <c r="D10" s="179">
        <v>371.4</v>
      </c>
      <c r="E10" s="237">
        <v>3544.2</v>
      </c>
      <c r="F10" s="171">
        <v>7140</v>
      </c>
      <c r="G10" s="171">
        <v>8073</v>
      </c>
      <c r="H10" s="171">
        <f aca="true" t="shared" si="0" ref="H10:H53">G10-F10</f>
        <v>933</v>
      </c>
      <c r="I10" s="171">
        <f aca="true" t="shared" si="1" ref="I10:I53">G10-F10</f>
        <v>933</v>
      </c>
      <c r="J10" s="190">
        <v>131</v>
      </c>
      <c r="K10" s="184">
        <v>0.09</v>
      </c>
      <c r="L10" s="184">
        <v>319.6</v>
      </c>
      <c r="M10" s="184">
        <f aca="true" t="shared" si="2" ref="M10:M60">E10+L10</f>
        <v>3863.8</v>
      </c>
      <c r="N10" s="184">
        <f aca="true" t="shared" si="3" ref="N10:N58">K10*L10</f>
        <v>28.76</v>
      </c>
      <c r="O10" s="245">
        <f aca="true" t="shared" si="4" ref="O10:O60">N10/E10</f>
        <v>0.008115</v>
      </c>
      <c r="P10" s="190">
        <v>39</v>
      </c>
      <c r="Q10" s="190">
        <v>129.14</v>
      </c>
      <c r="R10" s="246">
        <f aca="true" t="shared" si="5" ref="R10:R60">J10-P10</f>
        <v>92</v>
      </c>
      <c r="S10" s="190">
        <v>1.88</v>
      </c>
      <c r="T10" s="184">
        <f aca="true" t="shared" si="6" ref="T10:T58">I10-Q10-S10-N10</f>
        <v>773.22</v>
      </c>
      <c r="U10" s="247">
        <f aca="true" t="shared" si="7" ref="U10:U58">T10/R10</f>
        <v>8.4</v>
      </c>
      <c r="V10" s="215"/>
      <c r="W10" s="216"/>
      <c r="X10" s="216"/>
      <c r="Y10" s="217"/>
      <c r="Z10" s="217"/>
      <c r="AA10" s="217"/>
      <c r="AB10" s="216"/>
      <c r="AC10" s="216"/>
      <c r="AD10" s="216"/>
      <c r="AE10" s="218"/>
      <c r="AF10" s="158"/>
      <c r="AG10" s="219"/>
      <c r="AH10" s="219"/>
      <c r="AI10" s="220"/>
      <c r="AJ10" s="219"/>
      <c r="AK10" s="199"/>
      <c r="AL10" s="221"/>
      <c r="AM10" s="221"/>
      <c r="AN10" s="222"/>
      <c r="AO10" s="222"/>
      <c r="AP10" s="223"/>
      <c r="AQ10" s="224"/>
      <c r="AR10" s="224"/>
      <c r="AS10" s="225"/>
      <c r="AT10" s="225"/>
      <c r="AU10" s="215"/>
      <c r="AV10" s="226"/>
      <c r="AW10" s="219"/>
      <c r="AX10" s="219"/>
      <c r="AY10" s="219"/>
      <c r="AZ10" s="221"/>
      <c r="BA10" s="221"/>
      <c r="BB10" s="221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</row>
    <row r="11" spans="1:100" ht="14.25">
      <c r="A11" s="162">
        <v>3</v>
      </c>
      <c r="B11" s="168" t="s">
        <v>14</v>
      </c>
      <c r="C11" s="43">
        <v>3843.9</v>
      </c>
      <c r="D11" s="179"/>
      <c r="E11" s="237">
        <v>3844.2</v>
      </c>
      <c r="F11" s="171">
        <v>4701</v>
      </c>
      <c r="G11" s="171">
        <v>5044</v>
      </c>
      <c r="H11" s="171">
        <f t="shared" si="0"/>
        <v>343</v>
      </c>
      <c r="I11" s="171">
        <f t="shared" si="1"/>
        <v>343</v>
      </c>
      <c r="J11" s="190">
        <v>163</v>
      </c>
      <c r="K11" s="184">
        <v>0.09</v>
      </c>
      <c r="L11" s="184">
        <v>449</v>
      </c>
      <c r="M11" s="184">
        <f t="shared" si="2"/>
        <v>4293.2</v>
      </c>
      <c r="N11" s="184">
        <f t="shared" si="3"/>
        <v>40.41</v>
      </c>
      <c r="O11" s="245">
        <f t="shared" si="4"/>
        <v>0.010512</v>
      </c>
      <c r="P11" s="190">
        <v>43</v>
      </c>
      <c r="Q11" s="190">
        <v>117.47</v>
      </c>
      <c r="R11" s="246">
        <f t="shared" si="5"/>
        <v>120</v>
      </c>
      <c r="S11" s="190"/>
      <c r="T11" s="184">
        <f t="shared" si="6"/>
        <v>185.12</v>
      </c>
      <c r="U11" s="247">
        <f t="shared" si="7"/>
        <v>1.54</v>
      </c>
      <c r="V11" s="215"/>
      <c r="W11" s="216"/>
      <c r="X11" s="216"/>
      <c r="Y11" s="217"/>
      <c r="Z11" s="217"/>
      <c r="AA11" s="217"/>
      <c r="AB11" s="216"/>
      <c r="AC11" s="216"/>
      <c r="AD11" s="216"/>
      <c r="AE11" s="218"/>
      <c r="AF11" s="158"/>
      <c r="AG11" s="219"/>
      <c r="AH11" s="219"/>
      <c r="AI11" s="220"/>
      <c r="AJ11" s="219"/>
      <c r="AK11" s="221"/>
      <c r="AL11" s="221"/>
      <c r="AM11" s="221"/>
      <c r="AN11" s="222"/>
      <c r="AO11" s="222"/>
      <c r="AP11" s="223"/>
      <c r="AQ11" s="224"/>
      <c r="AR11" s="224"/>
      <c r="AS11" s="225"/>
      <c r="AT11" s="225"/>
      <c r="AU11" s="215"/>
      <c r="AV11" s="226"/>
      <c r="AW11" s="219"/>
      <c r="AX11" s="219"/>
      <c r="AY11" s="219"/>
      <c r="AZ11" s="221"/>
      <c r="BA11" s="221"/>
      <c r="BB11" s="221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</row>
    <row r="12" spans="1:100" ht="14.25">
      <c r="A12" s="162">
        <v>4</v>
      </c>
      <c r="B12" s="168" t="s">
        <v>15</v>
      </c>
      <c r="C12" s="43">
        <v>3423.1</v>
      </c>
      <c r="D12" s="179">
        <v>117</v>
      </c>
      <c r="E12" s="237">
        <v>3544.5</v>
      </c>
      <c r="F12" s="171">
        <v>8494</v>
      </c>
      <c r="G12" s="171">
        <v>9333</v>
      </c>
      <c r="H12" s="171">
        <f t="shared" si="0"/>
        <v>839</v>
      </c>
      <c r="I12" s="171">
        <f t="shared" si="1"/>
        <v>839</v>
      </c>
      <c r="J12" s="190">
        <v>148</v>
      </c>
      <c r="K12" s="184">
        <v>0.09</v>
      </c>
      <c r="L12" s="184">
        <v>410</v>
      </c>
      <c r="M12" s="184">
        <f t="shared" si="2"/>
        <v>3954.5</v>
      </c>
      <c r="N12" s="184">
        <f t="shared" si="3"/>
        <v>36.9</v>
      </c>
      <c r="O12" s="245">
        <f t="shared" si="4"/>
        <v>0.01041</v>
      </c>
      <c r="P12" s="190">
        <v>30</v>
      </c>
      <c r="Q12" s="190">
        <v>44.28</v>
      </c>
      <c r="R12" s="246">
        <f t="shared" si="5"/>
        <v>118</v>
      </c>
      <c r="S12" s="190">
        <v>1.47</v>
      </c>
      <c r="T12" s="184">
        <f t="shared" si="6"/>
        <v>756.35</v>
      </c>
      <c r="U12" s="247">
        <f t="shared" si="7"/>
        <v>6.41</v>
      </c>
      <c r="V12" s="215"/>
      <c r="W12" s="216"/>
      <c r="X12" s="216"/>
      <c r="Y12" s="217"/>
      <c r="Z12" s="217"/>
      <c r="AA12" s="217"/>
      <c r="AB12" s="216"/>
      <c r="AC12" s="216"/>
      <c r="AD12" s="216"/>
      <c r="AE12" s="218"/>
      <c r="AF12" s="158"/>
      <c r="AG12" s="219"/>
      <c r="AH12" s="219"/>
      <c r="AI12" s="220"/>
      <c r="AJ12" s="219"/>
      <c r="AK12" s="199"/>
      <c r="AL12" s="221"/>
      <c r="AM12" s="221"/>
      <c r="AN12" s="222"/>
      <c r="AO12" s="222"/>
      <c r="AP12" s="223"/>
      <c r="AQ12" s="224"/>
      <c r="AR12" s="224"/>
      <c r="AS12" s="225"/>
      <c r="AT12" s="225"/>
      <c r="AU12" s="215"/>
      <c r="AV12" s="226"/>
      <c r="AW12" s="219"/>
      <c r="AX12" s="219"/>
      <c r="AY12" s="219"/>
      <c r="AZ12" s="221"/>
      <c r="BA12" s="221"/>
      <c r="BB12" s="221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</row>
    <row r="13" spans="1:100" ht="14.25">
      <c r="A13" s="162">
        <v>5</v>
      </c>
      <c r="B13" s="168" t="s">
        <v>16</v>
      </c>
      <c r="C13" s="43">
        <v>3831.3</v>
      </c>
      <c r="D13" s="179"/>
      <c r="E13" s="237">
        <v>3830.7</v>
      </c>
      <c r="F13" s="171">
        <v>9864</v>
      </c>
      <c r="G13" s="171">
        <v>10872</v>
      </c>
      <c r="H13" s="171">
        <f t="shared" si="0"/>
        <v>1008</v>
      </c>
      <c r="I13" s="171">
        <f t="shared" si="1"/>
        <v>1008</v>
      </c>
      <c r="J13" s="190">
        <v>170</v>
      </c>
      <c r="K13" s="184">
        <v>0.09</v>
      </c>
      <c r="L13" s="184">
        <v>425</v>
      </c>
      <c r="M13" s="184">
        <f t="shared" si="2"/>
        <v>4255.7</v>
      </c>
      <c r="N13" s="184">
        <f t="shared" si="3"/>
        <v>38.25</v>
      </c>
      <c r="O13" s="245">
        <f t="shared" si="4"/>
        <v>0.009985</v>
      </c>
      <c r="P13" s="190">
        <v>31</v>
      </c>
      <c r="Q13" s="190">
        <v>73.95</v>
      </c>
      <c r="R13" s="246">
        <f t="shared" si="5"/>
        <v>139</v>
      </c>
      <c r="S13" s="190"/>
      <c r="T13" s="184">
        <f t="shared" si="6"/>
        <v>895.8</v>
      </c>
      <c r="U13" s="247">
        <f t="shared" si="7"/>
        <v>6.44</v>
      </c>
      <c r="V13" s="215"/>
      <c r="W13" s="216"/>
      <c r="X13" s="216"/>
      <c r="Y13" s="217"/>
      <c r="Z13" s="217"/>
      <c r="AA13" s="217"/>
      <c r="AB13" s="216"/>
      <c r="AC13" s="216"/>
      <c r="AD13" s="216"/>
      <c r="AE13" s="218"/>
      <c r="AF13" s="158"/>
      <c r="AG13" s="219"/>
      <c r="AH13" s="219"/>
      <c r="AI13" s="220"/>
      <c r="AJ13" s="219"/>
      <c r="AK13" s="199"/>
      <c r="AL13" s="221"/>
      <c r="AM13" s="221"/>
      <c r="AN13" s="222"/>
      <c r="AO13" s="222"/>
      <c r="AP13" s="223"/>
      <c r="AQ13" s="224"/>
      <c r="AR13" s="224"/>
      <c r="AS13" s="225"/>
      <c r="AT13" s="225"/>
      <c r="AU13" s="215"/>
      <c r="AV13" s="226"/>
      <c r="AW13" s="219"/>
      <c r="AX13" s="219"/>
      <c r="AY13" s="219"/>
      <c r="AZ13" s="221"/>
      <c r="BA13" s="221"/>
      <c r="BB13" s="221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</row>
    <row r="14" spans="1:100" ht="14.25">
      <c r="A14" s="162">
        <v>6</v>
      </c>
      <c r="B14" s="168" t="s">
        <v>17</v>
      </c>
      <c r="C14" s="43">
        <v>3242.8</v>
      </c>
      <c r="D14" s="179">
        <v>284.6</v>
      </c>
      <c r="E14" s="237">
        <v>3527.4</v>
      </c>
      <c r="F14" s="171">
        <v>11358</v>
      </c>
      <c r="G14" s="171">
        <v>12299</v>
      </c>
      <c r="H14" s="171">
        <f t="shared" si="0"/>
        <v>941</v>
      </c>
      <c r="I14" s="171">
        <f t="shared" si="1"/>
        <v>941</v>
      </c>
      <c r="J14" s="190">
        <v>133</v>
      </c>
      <c r="K14" s="184">
        <v>0.09</v>
      </c>
      <c r="L14" s="184">
        <v>313.9</v>
      </c>
      <c r="M14" s="184">
        <f t="shared" si="2"/>
        <v>3841.3</v>
      </c>
      <c r="N14" s="184">
        <f t="shared" si="3"/>
        <v>28.25</v>
      </c>
      <c r="O14" s="245">
        <f t="shared" si="4"/>
        <v>0.008009</v>
      </c>
      <c r="P14" s="190">
        <v>30</v>
      </c>
      <c r="Q14" s="190">
        <v>105.58</v>
      </c>
      <c r="R14" s="246">
        <f t="shared" si="5"/>
        <v>103</v>
      </c>
      <c r="S14" s="190">
        <v>4.675</v>
      </c>
      <c r="T14" s="184">
        <f t="shared" si="6"/>
        <v>802.5</v>
      </c>
      <c r="U14" s="247">
        <f t="shared" si="7"/>
        <v>7.79</v>
      </c>
      <c r="V14" s="215"/>
      <c r="W14" s="216"/>
      <c r="X14" s="216"/>
      <c r="Y14" s="217"/>
      <c r="Z14" s="217"/>
      <c r="AA14" s="217"/>
      <c r="AB14" s="216"/>
      <c r="AC14" s="216"/>
      <c r="AD14" s="216"/>
      <c r="AE14" s="218"/>
      <c r="AF14" s="158"/>
      <c r="AG14" s="219"/>
      <c r="AH14" s="219"/>
      <c r="AI14" s="220"/>
      <c r="AJ14" s="219"/>
      <c r="AK14" s="221"/>
      <c r="AL14" s="221"/>
      <c r="AM14" s="221"/>
      <c r="AN14" s="222"/>
      <c r="AO14" s="222"/>
      <c r="AP14" s="223"/>
      <c r="AQ14" s="224"/>
      <c r="AR14" s="224"/>
      <c r="AS14" s="225"/>
      <c r="AT14" s="225"/>
      <c r="AU14" s="215"/>
      <c r="AV14" s="226"/>
      <c r="AW14" s="219"/>
      <c r="AX14" s="219"/>
      <c r="AY14" s="219"/>
      <c r="AZ14" s="221"/>
      <c r="BA14" s="221"/>
      <c r="BB14" s="221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</row>
    <row r="15" spans="1:100" ht="14.25">
      <c r="A15" s="162">
        <v>7</v>
      </c>
      <c r="B15" s="168" t="s">
        <v>18</v>
      </c>
      <c r="C15" s="43">
        <f aca="true" t="shared" si="8" ref="C15:C53">E15-D15</f>
        <v>3407.2</v>
      </c>
      <c r="D15" s="179">
        <v>41.3</v>
      </c>
      <c r="E15" s="237">
        <v>3448.5</v>
      </c>
      <c r="F15" s="171">
        <v>10411</v>
      </c>
      <c r="G15" s="171">
        <v>11400</v>
      </c>
      <c r="H15" s="171">
        <f t="shared" si="0"/>
        <v>989</v>
      </c>
      <c r="I15" s="171">
        <f t="shared" si="1"/>
        <v>989</v>
      </c>
      <c r="J15" s="190">
        <v>141</v>
      </c>
      <c r="K15" s="184">
        <v>0.09</v>
      </c>
      <c r="L15" s="184">
        <v>324</v>
      </c>
      <c r="M15" s="184">
        <f t="shared" si="2"/>
        <v>3772.5</v>
      </c>
      <c r="N15" s="184">
        <f t="shared" si="3"/>
        <v>29.16</v>
      </c>
      <c r="O15" s="245">
        <f t="shared" si="4"/>
        <v>0.008456</v>
      </c>
      <c r="P15" s="190">
        <v>45</v>
      </c>
      <c r="Q15" s="190">
        <v>141.77</v>
      </c>
      <c r="R15" s="246">
        <f t="shared" si="5"/>
        <v>96</v>
      </c>
      <c r="S15" s="190">
        <v>0.235</v>
      </c>
      <c r="T15" s="184">
        <f t="shared" si="6"/>
        <v>817.84</v>
      </c>
      <c r="U15" s="247">
        <f t="shared" si="7"/>
        <v>8.52</v>
      </c>
      <c r="V15" s="215"/>
      <c r="W15" s="216"/>
      <c r="X15" s="216"/>
      <c r="Y15" s="217"/>
      <c r="Z15" s="217"/>
      <c r="AA15" s="217"/>
      <c r="AB15" s="216"/>
      <c r="AC15" s="216"/>
      <c r="AD15" s="216"/>
      <c r="AE15" s="218"/>
      <c r="AF15" s="158"/>
      <c r="AG15" s="219"/>
      <c r="AH15" s="219"/>
      <c r="AI15" s="220"/>
      <c r="AJ15" s="219"/>
      <c r="AK15" s="199"/>
      <c r="AL15" s="221"/>
      <c r="AM15" s="221"/>
      <c r="AN15" s="222"/>
      <c r="AO15" s="222"/>
      <c r="AP15" s="223"/>
      <c r="AQ15" s="224"/>
      <c r="AR15" s="224"/>
      <c r="AS15" s="225"/>
      <c r="AT15" s="225"/>
      <c r="AU15" s="215"/>
      <c r="AV15" s="226"/>
      <c r="AW15" s="219"/>
      <c r="AX15" s="219"/>
      <c r="AY15" s="219"/>
      <c r="AZ15" s="221"/>
      <c r="BA15" s="221"/>
      <c r="BB15" s="221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</row>
    <row r="16" spans="1:100" ht="14.25">
      <c r="A16" s="162">
        <v>8</v>
      </c>
      <c r="B16" s="168" t="s">
        <v>19</v>
      </c>
      <c r="C16" s="43">
        <v>3168.1</v>
      </c>
      <c r="D16" s="179">
        <v>318.4</v>
      </c>
      <c r="E16" s="237">
        <v>3525.4</v>
      </c>
      <c r="F16" s="171">
        <v>8162</v>
      </c>
      <c r="G16" s="171">
        <v>8857</v>
      </c>
      <c r="H16" s="171">
        <f t="shared" si="0"/>
        <v>695</v>
      </c>
      <c r="I16" s="171">
        <f t="shared" si="1"/>
        <v>695</v>
      </c>
      <c r="J16" s="190">
        <v>137</v>
      </c>
      <c r="K16" s="184">
        <v>0.09</v>
      </c>
      <c r="L16" s="184">
        <v>308</v>
      </c>
      <c r="M16" s="184">
        <f t="shared" si="2"/>
        <v>3833.4</v>
      </c>
      <c r="N16" s="184">
        <f t="shared" si="3"/>
        <v>27.72</v>
      </c>
      <c r="O16" s="245">
        <f t="shared" si="4"/>
        <v>0.007863</v>
      </c>
      <c r="P16" s="190">
        <v>53</v>
      </c>
      <c r="Q16" s="190">
        <v>86.62</v>
      </c>
      <c r="R16" s="246">
        <f t="shared" si="5"/>
        <v>84</v>
      </c>
      <c r="S16" s="190">
        <v>4.675</v>
      </c>
      <c r="T16" s="184">
        <f t="shared" si="6"/>
        <v>575.99</v>
      </c>
      <c r="U16" s="247">
        <f t="shared" si="7"/>
        <v>6.86</v>
      </c>
      <c r="V16" s="215"/>
      <c r="W16" s="216"/>
      <c r="X16" s="216"/>
      <c r="Y16" s="217"/>
      <c r="Z16" s="217"/>
      <c r="AA16" s="217"/>
      <c r="AB16" s="216"/>
      <c r="AC16" s="216"/>
      <c r="AD16" s="216"/>
      <c r="AE16" s="218"/>
      <c r="AF16" s="158"/>
      <c r="AG16" s="219"/>
      <c r="AH16" s="219"/>
      <c r="AI16" s="220"/>
      <c r="AJ16" s="219"/>
      <c r="AK16" s="199"/>
      <c r="AL16" s="221"/>
      <c r="AM16" s="221"/>
      <c r="AN16" s="222"/>
      <c r="AO16" s="222"/>
      <c r="AP16" s="223"/>
      <c r="AQ16" s="224"/>
      <c r="AR16" s="224"/>
      <c r="AS16" s="225"/>
      <c r="AT16" s="225"/>
      <c r="AU16" s="215"/>
      <c r="AV16" s="226"/>
      <c r="AW16" s="219"/>
      <c r="AX16" s="219"/>
      <c r="AY16" s="219"/>
      <c r="AZ16" s="221"/>
      <c r="BA16" s="221"/>
      <c r="BB16" s="221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</row>
    <row r="17" spans="1:100" ht="14.25">
      <c r="A17" s="162">
        <v>9</v>
      </c>
      <c r="B17" s="170" t="s">
        <v>20</v>
      </c>
      <c r="C17" s="43">
        <f t="shared" si="8"/>
        <v>3859.3</v>
      </c>
      <c r="D17" s="179"/>
      <c r="E17" s="237">
        <v>3859.3</v>
      </c>
      <c r="F17" s="171">
        <v>10583</v>
      </c>
      <c r="G17" s="171">
        <v>11558</v>
      </c>
      <c r="H17" s="171">
        <f t="shared" si="0"/>
        <v>975</v>
      </c>
      <c r="I17" s="171">
        <f t="shared" si="1"/>
        <v>975</v>
      </c>
      <c r="J17" s="190">
        <v>134</v>
      </c>
      <c r="K17" s="184">
        <v>0.09</v>
      </c>
      <c r="L17" s="184">
        <v>434</v>
      </c>
      <c r="M17" s="184">
        <f t="shared" si="2"/>
        <v>4293.3</v>
      </c>
      <c r="N17" s="184">
        <f t="shared" si="3"/>
        <v>39.06</v>
      </c>
      <c r="O17" s="245">
        <f t="shared" si="4"/>
        <v>0.010121</v>
      </c>
      <c r="P17" s="190">
        <v>52</v>
      </c>
      <c r="Q17" s="190">
        <v>139.95</v>
      </c>
      <c r="R17" s="246">
        <f t="shared" si="5"/>
        <v>82</v>
      </c>
      <c r="S17" s="190"/>
      <c r="T17" s="184">
        <f t="shared" si="6"/>
        <v>795.99</v>
      </c>
      <c r="U17" s="247">
        <f t="shared" si="7"/>
        <v>9.71</v>
      </c>
      <c r="V17" s="215"/>
      <c r="W17" s="216"/>
      <c r="X17" s="216"/>
      <c r="Y17" s="217"/>
      <c r="Z17" s="217"/>
      <c r="AA17" s="217"/>
      <c r="AB17" s="216"/>
      <c r="AC17" s="216"/>
      <c r="AD17" s="216"/>
      <c r="AE17" s="218"/>
      <c r="AF17" s="158"/>
      <c r="AG17" s="219"/>
      <c r="AH17" s="219"/>
      <c r="AI17" s="220"/>
      <c r="AJ17" s="219"/>
      <c r="AK17" s="221"/>
      <c r="AL17" s="221"/>
      <c r="AM17" s="221"/>
      <c r="AN17" s="222"/>
      <c r="AO17" s="222"/>
      <c r="AP17" s="223"/>
      <c r="AQ17" s="224"/>
      <c r="AR17" s="224"/>
      <c r="AS17" s="225"/>
      <c r="AT17" s="225"/>
      <c r="AU17" s="227"/>
      <c r="AV17" s="226"/>
      <c r="AW17" s="219"/>
      <c r="AX17" s="219"/>
      <c r="AY17" s="219"/>
      <c r="AZ17" s="221"/>
      <c r="BA17" s="221"/>
      <c r="BB17" s="221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</row>
    <row r="18" spans="1:100" ht="14.25">
      <c r="A18" s="162">
        <v>10</v>
      </c>
      <c r="B18" s="168" t="s">
        <v>21</v>
      </c>
      <c r="C18" s="43">
        <f t="shared" si="8"/>
        <v>3216.8</v>
      </c>
      <c r="D18" s="179"/>
      <c r="E18" s="237">
        <v>3216.8</v>
      </c>
      <c r="F18" s="171">
        <v>7850</v>
      </c>
      <c r="G18" s="171">
        <v>8679</v>
      </c>
      <c r="H18" s="171">
        <f t="shared" si="0"/>
        <v>829</v>
      </c>
      <c r="I18" s="171">
        <f t="shared" si="1"/>
        <v>829</v>
      </c>
      <c r="J18" s="190">
        <v>147</v>
      </c>
      <c r="K18" s="184">
        <v>0.09</v>
      </c>
      <c r="L18" s="184">
        <v>278.5</v>
      </c>
      <c r="M18" s="184">
        <f t="shared" si="2"/>
        <v>3495.3</v>
      </c>
      <c r="N18" s="184">
        <f t="shared" si="3"/>
        <v>25.07</v>
      </c>
      <c r="O18" s="245">
        <f t="shared" si="4"/>
        <v>0.007793</v>
      </c>
      <c r="P18" s="190">
        <v>46</v>
      </c>
      <c r="Q18" s="190">
        <v>90.71</v>
      </c>
      <c r="R18" s="246">
        <f t="shared" si="5"/>
        <v>101</v>
      </c>
      <c r="S18" s="190"/>
      <c r="T18" s="184">
        <f t="shared" si="6"/>
        <v>713.22</v>
      </c>
      <c r="U18" s="247">
        <f t="shared" si="7"/>
        <v>7.06</v>
      </c>
      <c r="V18" s="215"/>
      <c r="W18" s="216"/>
      <c r="X18" s="216"/>
      <c r="Y18" s="217"/>
      <c r="Z18" s="217"/>
      <c r="AA18" s="217"/>
      <c r="AB18" s="216"/>
      <c r="AC18" s="216"/>
      <c r="AD18" s="216"/>
      <c r="AE18" s="218"/>
      <c r="AF18" s="158"/>
      <c r="AG18" s="219"/>
      <c r="AH18" s="219"/>
      <c r="AI18" s="220"/>
      <c r="AJ18" s="219"/>
      <c r="AK18" s="221"/>
      <c r="AL18" s="221"/>
      <c r="AM18" s="221"/>
      <c r="AN18" s="222"/>
      <c r="AO18" s="222"/>
      <c r="AP18" s="223"/>
      <c r="AQ18" s="224"/>
      <c r="AR18" s="224"/>
      <c r="AS18" s="225"/>
      <c r="AT18" s="225"/>
      <c r="AU18" s="215"/>
      <c r="AV18" s="226"/>
      <c r="AW18" s="219"/>
      <c r="AX18" s="219"/>
      <c r="AY18" s="219"/>
      <c r="AZ18" s="221"/>
      <c r="BA18" s="221"/>
      <c r="BB18" s="221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</row>
    <row r="19" spans="1:100" ht="14.25">
      <c r="A19" s="162">
        <v>11</v>
      </c>
      <c r="B19" s="168" t="s">
        <v>22</v>
      </c>
      <c r="C19" s="43">
        <f t="shared" si="8"/>
        <v>3452.6</v>
      </c>
      <c r="D19" s="179"/>
      <c r="E19" s="237">
        <v>3452.6</v>
      </c>
      <c r="F19" s="171">
        <v>9898</v>
      </c>
      <c r="G19" s="171">
        <v>10929</v>
      </c>
      <c r="H19" s="171">
        <f t="shared" si="0"/>
        <v>1031</v>
      </c>
      <c r="I19" s="171">
        <f t="shared" si="1"/>
        <v>1031</v>
      </c>
      <c r="J19" s="190">
        <v>133</v>
      </c>
      <c r="K19" s="184">
        <v>0.09</v>
      </c>
      <c r="L19" s="184">
        <v>310.9</v>
      </c>
      <c r="M19" s="184">
        <f t="shared" si="2"/>
        <v>3763.5</v>
      </c>
      <c r="N19" s="184">
        <f t="shared" si="3"/>
        <v>27.98</v>
      </c>
      <c r="O19" s="245">
        <f t="shared" si="4"/>
        <v>0.008104</v>
      </c>
      <c r="P19" s="190">
        <v>36</v>
      </c>
      <c r="Q19" s="190">
        <v>79.1</v>
      </c>
      <c r="R19" s="246">
        <f t="shared" si="5"/>
        <v>97</v>
      </c>
      <c r="S19" s="190"/>
      <c r="T19" s="184">
        <f t="shared" si="6"/>
        <v>923.92</v>
      </c>
      <c r="U19" s="247">
        <f t="shared" si="7"/>
        <v>9.52</v>
      </c>
      <c r="V19" s="215"/>
      <c r="W19" s="216"/>
      <c r="X19" s="216"/>
      <c r="Y19" s="217"/>
      <c r="Z19" s="217"/>
      <c r="AA19" s="217"/>
      <c r="AB19" s="216"/>
      <c r="AC19" s="216"/>
      <c r="AD19" s="216"/>
      <c r="AE19" s="218"/>
      <c r="AF19" s="158"/>
      <c r="AG19" s="219"/>
      <c r="AH19" s="219"/>
      <c r="AI19" s="220"/>
      <c r="AJ19" s="219"/>
      <c r="AK19" s="221"/>
      <c r="AL19" s="221"/>
      <c r="AM19" s="221"/>
      <c r="AN19" s="222"/>
      <c r="AO19" s="222"/>
      <c r="AP19" s="223"/>
      <c r="AQ19" s="224"/>
      <c r="AR19" s="224"/>
      <c r="AS19" s="225"/>
      <c r="AT19" s="225"/>
      <c r="AU19" s="215"/>
      <c r="AV19" s="226"/>
      <c r="AW19" s="219"/>
      <c r="AX19" s="219"/>
      <c r="AY19" s="219"/>
      <c r="AZ19" s="221"/>
      <c r="BA19" s="221"/>
      <c r="BB19" s="221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</row>
    <row r="20" spans="1:100" ht="14.25">
      <c r="A20" s="162">
        <v>12</v>
      </c>
      <c r="B20" s="168" t="s">
        <v>23</v>
      </c>
      <c r="C20" s="43">
        <f t="shared" si="8"/>
        <v>3455.9</v>
      </c>
      <c r="D20" s="179"/>
      <c r="E20" s="237">
        <v>3455.9</v>
      </c>
      <c r="F20" s="171">
        <v>10128</v>
      </c>
      <c r="G20" s="171">
        <v>11053</v>
      </c>
      <c r="H20" s="171">
        <f t="shared" si="0"/>
        <v>925</v>
      </c>
      <c r="I20" s="171">
        <f t="shared" si="1"/>
        <v>925</v>
      </c>
      <c r="J20" s="190">
        <v>153</v>
      </c>
      <c r="K20" s="184">
        <v>0.09</v>
      </c>
      <c r="L20" s="184">
        <v>322</v>
      </c>
      <c r="M20" s="184">
        <f t="shared" si="2"/>
        <v>3777.9</v>
      </c>
      <c r="N20" s="184">
        <f t="shared" si="3"/>
        <v>28.98</v>
      </c>
      <c r="O20" s="245">
        <f t="shared" si="4"/>
        <v>0.008386</v>
      </c>
      <c r="P20" s="190">
        <v>33</v>
      </c>
      <c r="Q20" s="190">
        <v>100.44</v>
      </c>
      <c r="R20" s="246">
        <f t="shared" si="5"/>
        <v>120</v>
      </c>
      <c r="S20" s="190"/>
      <c r="T20" s="184">
        <f t="shared" si="6"/>
        <v>795.58</v>
      </c>
      <c r="U20" s="247">
        <f t="shared" si="7"/>
        <v>6.63</v>
      </c>
      <c r="V20" s="215"/>
      <c r="W20" s="216"/>
      <c r="X20" s="216"/>
      <c r="Y20" s="217"/>
      <c r="Z20" s="217"/>
      <c r="AA20" s="217"/>
      <c r="AB20" s="216"/>
      <c r="AC20" s="216"/>
      <c r="AD20" s="216"/>
      <c r="AE20" s="218"/>
      <c r="AF20" s="158"/>
      <c r="AG20" s="219"/>
      <c r="AH20" s="219"/>
      <c r="AI20" s="220"/>
      <c r="AJ20" s="219"/>
      <c r="AK20" s="199"/>
      <c r="AL20" s="221"/>
      <c r="AM20" s="221"/>
      <c r="AN20" s="222"/>
      <c r="AO20" s="222"/>
      <c r="AP20" s="223"/>
      <c r="AQ20" s="224"/>
      <c r="AR20" s="224"/>
      <c r="AS20" s="225"/>
      <c r="AT20" s="225"/>
      <c r="AU20" s="215"/>
      <c r="AV20" s="226"/>
      <c r="AW20" s="219"/>
      <c r="AX20" s="219"/>
      <c r="AY20" s="219"/>
      <c r="AZ20" s="221"/>
      <c r="BA20" s="221"/>
      <c r="BB20" s="221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</row>
    <row r="21" spans="1:100" ht="14.25">
      <c r="A21" s="162">
        <v>13</v>
      </c>
      <c r="B21" s="168" t="s">
        <v>24</v>
      </c>
      <c r="C21" s="43">
        <v>3315.2</v>
      </c>
      <c r="D21" s="179">
        <v>116.9</v>
      </c>
      <c r="E21" s="237">
        <v>3427.7</v>
      </c>
      <c r="F21" s="171">
        <v>9622</v>
      </c>
      <c r="G21" s="171">
        <v>10499</v>
      </c>
      <c r="H21" s="171">
        <f t="shared" si="0"/>
        <v>877</v>
      </c>
      <c r="I21" s="171">
        <f t="shared" si="1"/>
        <v>877</v>
      </c>
      <c r="J21" s="190">
        <v>130</v>
      </c>
      <c r="K21" s="184">
        <v>0.09</v>
      </c>
      <c r="L21" s="184">
        <v>307.2</v>
      </c>
      <c r="M21" s="184">
        <f t="shared" si="2"/>
        <v>3734.9</v>
      </c>
      <c r="N21" s="184">
        <f t="shared" si="3"/>
        <v>27.65</v>
      </c>
      <c r="O21" s="245">
        <f t="shared" si="4"/>
        <v>0.008067</v>
      </c>
      <c r="P21" s="190">
        <v>29</v>
      </c>
      <c r="Q21" s="190">
        <v>87.4</v>
      </c>
      <c r="R21" s="246">
        <f t="shared" si="5"/>
        <v>101</v>
      </c>
      <c r="S21" s="190">
        <v>0.293</v>
      </c>
      <c r="T21" s="184">
        <f t="shared" si="6"/>
        <v>761.66</v>
      </c>
      <c r="U21" s="247">
        <f t="shared" si="7"/>
        <v>7.54</v>
      </c>
      <c r="V21" s="215"/>
      <c r="W21" s="216"/>
      <c r="X21" s="216"/>
      <c r="Y21" s="217"/>
      <c r="Z21" s="217"/>
      <c r="AA21" s="217"/>
      <c r="AB21" s="216"/>
      <c r="AC21" s="216"/>
      <c r="AD21" s="216"/>
      <c r="AE21" s="218"/>
      <c r="AF21" s="158"/>
      <c r="AG21" s="219"/>
      <c r="AH21" s="219"/>
      <c r="AI21" s="220"/>
      <c r="AJ21" s="219"/>
      <c r="AK21" s="199"/>
      <c r="AL21" s="221"/>
      <c r="AM21" s="221"/>
      <c r="AN21" s="222"/>
      <c r="AO21" s="222"/>
      <c r="AP21" s="223"/>
      <c r="AQ21" s="224"/>
      <c r="AR21" s="224"/>
      <c r="AS21" s="225"/>
      <c r="AT21" s="225"/>
      <c r="AU21" s="215"/>
      <c r="AV21" s="226"/>
      <c r="AW21" s="219"/>
      <c r="AX21" s="219"/>
      <c r="AY21" s="219"/>
      <c r="AZ21" s="221"/>
      <c r="BA21" s="221"/>
      <c r="BB21" s="221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67">
        <v>14</v>
      </c>
      <c r="B22" s="168" t="s">
        <v>25</v>
      </c>
      <c r="C22" s="43">
        <f t="shared" si="8"/>
        <v>3428.8</v>
      </c>
      <c r="D22" s="179"/>
      <c r="E22" s="237">
        <v>3428.8</v>
      </c>
      <c r="F22" s="171">
        <v>7330</v>
      </c>
      <c r="G22" s="171">
        <v>8111</v>
      </c>
      <c r="H22" s="171">
        <f t="shared" si="0"/>
        <v>781</v>
      </c>
      <c r="I22" s="171">
        <f t="shared" si="1"/>
        <v>781</v>
      </c>
      <c r="J22" s="190">
        <v>128</v>
      </c>
      <c r="K22" s="184">
        <v>0.09</v>
      </c>
      <c r="L22" s="184">
        <v>305.6</v>
      </c>
      <c r="M22" s="184">
        <f t="shared" si="2"/>
        <v>3734.4</v>
      </c>
      <c r="N22" s="184">
        <f t="shared" si="3"/>
        <v>27.5</v>
      </c>
      <c r="O22" s="245">
        <f t="shared" si="4"/>
        <v>0.00802</v>
      </c>
      <c r="P22" s="190">
        <v>41</v>
      </c>
      <c r="Q22" s="190">
        <v>89.48</v>
      </c>
      <c r="R22" s="246">
        <f t="shared" si="5"/>
        <v>87</v>
      </c>
      <c r="S22" s="190"/>
      <c r="T22" s="184">
        <f t="shared" si="6"/>
        <v>664.02</v>
      </c>
      <c r="U22" s="247">
        <f t="shared" si="7"/>
        <v>7.63</v>
      </c>
      <c r="V22" s="215"/>
      <c r="W22" s="216"/>
      <c r="X22" s="216"/>
      <c r="Y22" s="217"/>
      <c r="Z22" s="217"/>
      <c r="AA22" s="217"/>
      <c r="AB22" s="216"/>
      <c r="AC22" s="216"/>
      <c r="AD22" s="216"/>
      <c r="AE22" s="218"/>
      <c r="AF22" s="158"/>
      <c r="AG22" s="219"/>
      <c r="AH22" s="219"/>
      <c r="AI22" s="220"/>
      <c r="AJ22" s="219"/>
      <c r="AK22" s="199"/>
      <c r="AL22" s="221"/>
      <c r="AM22" s="221"/>
      <c r="AN22" s="222"/>
      <c r="AO22" s="222"/>
      <c r="AP22" s="223"/>
      <c r="AQ22" s="224"/>
      <c r="AR22" s="224"/>
      <c r="AS22" s="225"/>
      <c r="AT22" s="225"/>
      <c r="AU22" s="215"/>
      <c r="AV22" s="226"/>
      <c r="AW22" s="219"/>
      <c r="AX22" s="219"/>
      <c r="AY22" s="219"/>
      <c r="AZ22" s="221"/>
      <c r="BA22" s="221"/>
      <c r="BB22" s="221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</row>
    <row r="23" spans="1:100" ht="14.25">
      <c r="A23" s="167">
        <v>15</v>
      </c>
      <c r="B23" s="168" t="s">
        <v>26</v>
      </c>
      <c r="C23" s="43">
        <v>3476.6</v>
      </c>
      <c r="D23" s="179"/>
      <c r="E23" s="237">
        <v>3472.9</v>
      </c>
      <c r="F23" s="171">
        <v>10732</v>
      </c>
      <c r="G23" s="171">
        <v>11838</v>
      </c>
      <c r="H23" s="171">
        <f t="shared" si="0"/>
        <v>1106</v>
      </c>
      <c r="I23" s="171">
        <f t="shared" si="1"/>
        <v>1106</v>
      </c>
      <c r="J23" s="190">
        <v>130</v>
      </c>
      <c r="K23" s="184">
        <v>0.09</v>
      </c>
      <c r="L23" s="184">
        <v>344.5</v>
      </c>
      <c r="M23" s="184">
        <f t="shared" si="2"/>
        <v>3817.4</v>
      </c>
      <c r="N23" s="184">
        <f t="shared" si="3"/>
        <v>31.01</v>
      </c>
      <c r="O23" s="245">
        <f t="shared" si="4"/>
        <v>0.008929</v>
      </c>
      <c r="P23" s="190">
        <v>26</v>
      </c>
      <c r="Q23" s="190">
        <v>53.97</v>
      </c>
      <c r="R23" s="246">
        <f t="shared" si="5"/>
        <v>104</v>
      </c>
      <c r="S23" s="190"/>
      <c r="T23" s="184">
        <f t="shared" si="6"/>
        <v>1021.02</v>
      </c>
      <c r="U23" s="247">
        <f t="shared" si="7"/>
        <v>9.82</v>
      </c>
      <c r="V23" s="215"/>
      <c r="W23" s="216"/>
      <c r="X23" s="216"/>
      <c r="Y23" s="217"/>
      <c r="Z23" s="217"/>
      <c r="AA23" s="217"/>
      <c r="AB23" s="216"/>
      <c r="AC23" s="216"/>
      <c r="AD23" s="216"/>
      <c r="AE23" s="218"/>
      <c r="AF23" s="158"/>
      <c r="AG23" s="219"/>
      <c r="AH23" s="219"/>
      <c r="AI23" s="220"/>
      <c r="AJ23" s="219"/>
      <c r="AK23" s="221"/>
      <c r="AL23" s="221"/>
      <c r="AM23" s="221"/>
      <c r="AN23" s="222"/>
      <c r="AO23" s="222"/>
      <c r="AP23" s="223"/>
      <c r="AQ23" s="224"/>
      <c r="AR23" s="224"/>
      <c r="AS23" s="225"/>
      <c r="AT23" s="225"/>
      <c r="AU23" s="215"/>
      <c r="AV23" s="226"/>
      <c r="AW23" s="219"/>
      <c r="AX23" s="219"/>
      <c r="AY23" s="219"/>
      <c r="AZ23" s="221"/>
      <c r="BA23" s="221"/>
      <c r="BB23" s="221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</row>
    <row r="24" spans="1:100" ht="14.25">
      <c r="A24" s="167">
        <v>16</v>
      </c>
      <c r="B24" s="168" t="s">
        <v>27</v>
      </c>
      <c r="C24" s="43">
        <f t="shared" si="8"/>
        <v>3558.1</v>
      </c>
      <c r="D24" s="179"/>
      <c r="E24" s="237">
        <v>3558.1</v>
      </c>
      <c r="F24" s="171">
        <v>14314</v>
      </c>
      <c r="G24" s="171">
        <v>15371</v>
      </c>
      <c r="H24" s="171">
        <f t="shared" si="0"/>
        <v>1057</v>
      </c>
      <c r="I24" s="171">
        <f t="shared" si="1"/>
        <v>1057</v>
      </c>
      <c r="J24" s="190">
        <v>132</v>
      </c>
      <c r="K24" s="184">
        <v>0.09</v>
      </c>
      <c r="L24" s="184">
        <v>314.4</v>
      </c>
      <c r="M24" s="184">
        <f t="shared" si="2"/>
        <v>3872.5</v>
      </c>
      <c r="N24" s="184">
        <f t="shared" si="3"/>
        <v>28.3</v>
      </c>
      <c r="O24" s="245">
        <f t="shared" si="4"/>
        <v>0.007954</v>
      </c>
      <c r="P24" s="190">
        <v>64</v>
      </c>
      <c r="Q24" s="190">
        <v>178.79</v>
      </c>
      <c r="R24" s="246">
        <f t="shared" si="5"/>
        <v>68</v>
      </c>
      <c r="S24" s="190"/>
      <c r="T24" s="184">
        <f t="shared" si="6"/>
        <v>849.91</v>
      </c>
      <c r="U24" s="247">
        <f t="shared" si="7"/>
        <v>12.5</v>
      </c>
      <c r="V24" s="215"/>
      <c r="W24" s="216"/>
      <c r="X24" s="216"/>
      <c r="Y24" s="217"/>
      <c r="Z24" s="217"/>
      <c r="AA24" s="217"/>
      <c r="AB24" s="216"/>
      <c r="AC24" s="216"/>
      <c r="AD24" s="216"/>
      <c r="AE24" s="218"/>
      <c r="AF24" s="158"/>
      <c r="AG24" s="219"/>
      <c r="AH24" s="219"/>
      <c r="AI24" s="220"/>
      <c r="AJ24" s="219"/>
      <c r="AK24" s="199"/>
      <c r="AL24" s="221"/>
      <c r="AM24" s="221"/>
      <c r="AN24" s="222"/>
      <c r="AO24" s="222"/>
      <c r="AP24" s="223"/>
      <c r="AQ24" s="224"/>
      <c r="AR24" s="224"/>
      <c r="AS24" s="225"/>
      <c r="AT24" s="225"/>
      <c r="AU24" s="215"/>
      <c r="AV24" s="226"/>
      <c r="AW24" s="219"/>
      <c r="AX24" s="219"/>
      <c r="AY24" s="219"/>
      <c r="AZ24" s="221"/>
      <c r="BA24" s="221"/>
      <c r="BB24" s="221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</row>
    <row r="25" spans="1:100" ht="14.25">
      <c r="A25" s="162">
        <v>17</v>
      </c>
      <c r="B25" s="168" t="s">
        <v>28</v>
      </c>
      <c r="C25" s="43">
        <f t="shared" si="8"/>
        <v>3561.1</v>
      </c>
      <c r="D25" s="179"/>
      <c r="E25" s="237">
        <v>3561.1</v>
      </c>
      <c r="F25" s="171">
        <v>11025</v>
      </c>
      <c r="G25" s="171">
        <v>11909</v>
      </c>
      <c r="H25" s="171">
        <f t="shared" si="0"/>
        <v>884</v>
      </c>
      <c r="I25" s="171">
        <f t="shared" si="1"/>
        <v>884</v>
      </c>
      <c r="J25" s="190">
        <v>132</v>
      </c>
      <c r="K25" s="184">
        <v>0.09</v>
      </c>
      <c r="L25" s="184">
        <v>317.6</v>
      </c>
      <c r="M25" s="184">
        <f t="shared" si="2"/>
        <v>3878.7</v>
      </c>
      <c r="N25" s="184">
        <f t="shared" si="3"/>
        <v>28.58</v>
      </c>
      <c r="O25" s="245">
        <f t="shared" si="4"/>
        <v>0.008026</v>
      </c>
      <c r="P25" s="190">
        <v>44</v>
      </c>
      <c r="Q25" s="190">
        <v>94.68</v>
      </c>
      <c r="R25" s="246">
        <f t="shared" si="5"/>
        <v>88</v>
      </c>
      <c r="S25" s="190"/>
      <c r="T25" s="184">
        <f t="shared" si="6"/>
        <v>760.74</v>
      </c>
      <c r="U25" s="247">
        <f t="shared" si="7"/>
        <v>8.64</v>
      </c>
      <c r="V25" s="215"/>
      <c r="W25" s="216"/>
      <c r="X25" s="216"/>
      <c r="Y25" s="217"/>
      <c r="Z25" s="217"/>
      <c r="AA25" s="217"/>
      <c r="AB25" s="216"/>
      <c r="AC25" s="216"/>
      <c r="AD25" s="216"/>
      <c r="AE25" s="218"/>
      <c r="AF25" s="158"/>
      <c r="AG25" s="219"/>
      <c r="AH25" s="219"/>
      <c r="AI25" s="220"/>
      <c r="AJ25" s="219"/>
      <c r="AK25" s="199"/>
      <c r="AL25" s="221"/>
      <c r="AM25" s="221"/>
      <c r="AN25" s="222"/>
      <c r="AO25" s="222"/>
      <c r="AP25" s="223"/>
      <c r="AQ25" s="224"/>
      <c r="AR25" s="224"/>
      <c r="AS25" s="225"/>
      <c r="AT25" s="225"/>
      <c r="AU25" s="215"/>
      <c r="AV25" s="226"/>
      <c r="AW25" s="219"/>
      <c r="AX25" s="219"/>
      <c r="AY25" s="219"/>
      <c r="AZ25" s="221"/>
      <c r="BA25" s="221"/>
      <c r="BB25" s="221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</row>
    <row r="26" spans="1:100" ht="14.25">
      <c r="A26" s="162">
        <v>18</v>
      </c>
      <c r="B26" s="168" t="s">
        <v>29</v>
      </c>
      <c r="C26" s="43">
        <f t="shared" si="8"/>
        <v>3525.5</v>
      </c>
      <c r="D26" s="179"/>
      <c r="E26" s="237">
        <v>3525.5</v>
      </c>
      <c r="F26" s="171">
        <v>11065</v>
      </c>
      <c r="G26" s="171">
        <v>12005</v>
      </c>
      <c r="H26" s="171">
        <f t="shared" si="0"/>
        <v>940</v>
      </c>
      <c r="I26" s="171">
        <f t="shared" si="1"/>
        <v>940</v>
      </c>
      <c r="J26" s="190">
        <v>150</v>
      </c>
      <c r="K26" s="184">
        <v>0.09</v>
      </c>
      <c r="L26" s="184">
        <v>309.6</v>
      </c>
      <c r="M26" s="184">
        <f t="shared" si="2"/>
        <v>3835.1</v>
      </c>
      <c r="N26" s="184">
        <f t="shared" si="3"/>
        <v>27.86</v>
      </c>
      <c r="O26" s="245">
        <f t="shared" si="4"/>
        <v>0.007902</v>
      </c>
      <c r="P26" s="190">
        <v>63</v>
      </c>
      <c r="Q26" s="190">
        <v>122.31</v>
      </c>
      <c r="R26" s="246">
        <f t="shared" si="5"/>
        <v>87</v>
      </c>
      <c r="S26" s="190"/>
      <c r="T26" s="184">
        <f t="shared" si="6"/>
        <v>789.83</v>
      </c>
      <c r="U26" s="247">
        <f t="shared" si="7"/>
        <v>9.08</v>
      </c>
      <c r="V26" s="215"/>
      <c r="W26" s="216"/>
      <c r="X26" s="216"/>
      <c r="Y26" s="217"/>
      <c r="Z26" s="217"/>
      <c r="AA26" s="217"/>
      <c r="AB26" s="216"/>
      <c r="AC26" s="216"/>
      <c r="AD26" s="216"/>
      <c r="AE26" s="218"/>
      <c r="AF26" s="158"/>
      <c r="AG26" s="219"/>
      <c r="AH26" s="219"/>
      <c r="AI26" s="220"/>
      <c r="AJ26" s="219"/>
      <c r="AK26" s="221"/>
      <c r="AL26" s="221"/>
      <c r="AM26" s="221"/>
      <c r="AN26" s="222"/>
      <c r="AO26" s="222"/>
      <c r="AP26" s="223"/>
      <c r="AQ26" s="224"/>
      <c r="AR26" s="224"/>
      <c r="AS26" s="225"/>
      <c r="AT26" s="225"/>
      <c r="AU26" s="215"/>
      <c r="AV26" s="226"/>
      <c r="AW26" s="219"/>
      <c r="AX26" s="219"/>
      <c r="AY26" s="219"/>
      <c r="AZ26" s="221"/>
      <c r="BA26" s="221"/>
      <c r="BB26" s="221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</row>
    <row r="27" spans="1:100" ht="14.25">
      <c r="A27" s="162">
        <v>19</v>
      </c>
      <c r="B27" s="168" t="s">
        <v>30</v>
      </c>
      <c r="C27" s="43">
        <f t="shared" si="8"/>
        <v>3455.9</v>
      </c>
      <c r="D27" s="179"/>
      <c r="E27" s="237">
        <v>3455.9</v>
      </c>
      <c r="F27" s="171">
        <v>10088</v>
      </c>
      <c r="G27" s="171">
        <v>10940</v>
      </c>
      <c r="H27" s="171">
        <f t="shared" si="0"/>
        <v>852</v>
      </c>
      <c r="I27" s="171">
        <f t="shared" si="1"/>
        <v>852</v>
      </c>
      <c r="J27" s="190">
        <v>144</v>
      </c>
      <c r="K27" s="184">
        <v>0.09</v>
      </c>
      <c r="L27" s="184">
        <v>305.6</v>
      </c>
      <c r="M27" s="184">
        <f t="shared" si="2"/>
        <v>3761.5</v>
      </c>
      <c r="N27" s="184">
        <f t="shared" si="3"/>
        <v>27.5</v>
      </c>
      <c r="O27" s="245">
        <f t="shared" si="4"/>
        <v>0.007957</v>
      </c>
      <c r="P27" s="190">
        <v>48</v>
      </c>
      <c r="Q27" s="190">
        <v>130.71</v>
      </c>
      <c r="R27" s="246">
        <f t="shared" si="5"/>
        <v>96</v>
      </c>
      <c r="S27" s="190"/>
      <c r="T27" s="184">
        <f t="shared" si="6"/>
        <v>693.79</v>
      </c>
      <c r="U27" s="247">
        <f t="shared" si="7"/>
        <v>7.23</v>
      </c>
      <c r="V27" s="215"/>
      <c r="W27" s="216"/>
      <c r="X27" s="216"/>
      <c r="Y27" s="217"/>
      <c r="Z27" s="217"/>
      <c r="AA27" s="217"/>
      <c r="AB27" s="216"/>
      <c r="AC27" s="216"/>
      <c r="AD27" s="216"/>
      <c r="AE27" s="218"/>
      <c r="AF27" s="158"/>
      <c r="AG27" s="219"/>
      <c r="AH27" s="219"/>
      <c r="AI27" s="220"/>
      <c r="AJ27" s="219"/>
      <c r="AK27" s="199"/>
      <c r="AL27" s="221"/>
      <c r="AM27" s="221"/>
      <c r="AN27" s="222"/>
      <c r="AO27" s="222"/>
      <c r="AP27" s="223"/>
      <c r="AQ27" s="224"/>
      <c r="AR27" s="224"/>
      <c r="AS27" s="225"/>
      <c r="AT27" s="225"/>
      <c r="AU27" s="215"/>
      <c r="AV27" s="226"/>
      <c r="AW27" s="219"/>
      <c r="AX27" s="219"/>
      <c r="AY27" s="219"/>
      <c r="AZ27" s="221"/>
      <c r="BA27" s="221"/>
      <c r="BB27" s="221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62">
        <v>20</v>
      </c>
      <c r="B28" s="168" t="s">
        <v>31</v>
      </c>
      <c r="C28" s="43">
        <f t="shared" si="8"/>
        <v>3505.6</v>
      </c>
      <c r="D28" s="179"/>
      <c r="E28" s="237">
        <v>3505.6</v>
      </c>
      <c r="F28" s="171">
        <v>7027</v>
      </c>
      <c r="G28" s="171">
        <v>7889</v>
      </c>
      <c r="H28" s="171">
        <f t="shared" si="0"/>
        <v>862</v>
      </c>
      <c r="I28" s="171">
        <f t="shared" si="1"/>
        <v>862</v>
      </c>
      <c r="J28" s="190">
        <v>129</v>
      </c>
      <c r="K28" s="184">
        <v>0.09</v>
      </c>
      <c r="L28" s="184">
        <v>266.4</v>
      </c>
      <c r="M28" s="184">
        <f t="shared" si="2"/>
        <v>3772</v>
      </c>
      <c r="N28" s="184">
        <f t="shared" si="3"/>
        <v>23.98</v>
      </c>
      <c r="O28" s="245">
        <f t="shared" si="4"/>
        <v>0.00684</v>
      </c>
      <c r="P28" s="190">
        <v>38</v>
      </c>
      <c r="Q28" s="190">
        <v>75.93</v>
      </c>
      <c r="R28" s="246">
        <f t="shared" si="5"/>
        <v>91</v>
      </c>
      <c r="S28" s="190"/>
      <c r="T28" s="184">
        <f t="shared" si="6"/>
        <v>762.09</v>
      </c>
      <c r="U28" s="247">
        <f t="shared" si="7"/>
        <v>8.37</v>
      </c>
      <c r="V28" s="215"/>
      <c r="W28" s="216"/>
      <c r="X28" s="216"/>
      <c r="Y28" s="217"/>
      <c r="Z28" s="217"/>
      <c r="AA28" s="217"/>
      <c r="AB28" s="216"/>
      <c r="AC28" s="216"/>
      <c r="AD28" s="216"/>
      <c r="AE28" s="218"/>
      <c r="AF28" s="158"/>
      <c r="AG28" s="219"/>
      <c r="AH28" s="219"/>
      <c r="AI28" s="220"/>
      <c r="AJ28" s="219"/>
      <c r="AK28" s="199"/>
      <c r="AL28" s="221"/>
      <c r="AM28" s="221"/>
      <c r="AN28" s="222"/>
      <c r="AO28" s="222"/>
      <c r="AP28" s="223"/>
      <c r="AQ28" s="224"/>
      <c r="AR28" s="224"/>
      <c r="AS28" s="225"/>
      <c r="AT28" s="225"/>
      <c r="AU28" s="215"/>
      <c r="AV28" s="226"/>
      <c r="AW28" s="219"/>
      <c r="AX28" s="219"/>
      <c r="AY28" s="219"/>
      <c r="AZ28" s="221"/>
      <c r="BA28" s="221"/>
      <c r="BB28" s="221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</row>
    <row r="29" spans="1:100" ht="14.25">
      <c r="A29" s="162">
        <v>21</v>
      </c>
      <c r="B29" s="168" t="s">
        <v>32</v>
      </c>
      <c r="C29" s="43">
        <f t="shared" si="8"/>
        <v>3484.9</v>
      </c>
      <c r="D29" s="179">
        <v>108.1</v>
      </c>
      <c r="E29" s="237">
        <v>3593</v>
      </c>
      <c r="F29" s="171">
        <v>9999</v>
      </c>
      <c r="G29" s="171">
        <v>11007</v>
      </c>
      <c r="H29" s="171">
        <f t="shared" si="0"/>
        <v>1008</v>
      </c>
      <c r="I29" s="171">
        <f t="shared" si="1"/>
        <v>1008</v>
      </c>
      <c r="J29" s="190">
        <v>139</v>
      </c>
      <c r="K29" s="184">
        <v>0.09</v>
      </c>
      <c r="L29" s="184">
        <v>296</v>
      </c>
      <c r="M29" s="184">
        <f t="shared" si="2"/>
        <v>3889</v>
      </c>
      <c r="N29" s="184">
        <f t="shared" si="3"/>
        <v>26.64</v>
      </c>
      <c r="O29" s="245">
        <f t="shared" si="4"/>
        <v>0.007414</v>
      </c>
      <c r="P29" s="190">
        <v>26</v>
      </c>
      <c r="Q29" s="190">
        <v>48.04</v>
      </c>
      <c r="R29" s="246">
        <f t="shared" si="5"/>
        <v>113</v>
      </c>
      <c r="S29" s="190">
        <v>1.738</v>
      </c>
      <c r="T29" s="184">
        <f t="shared" si="6"/>
        <v>931.58</v>
      </c>
      <c r="U29" s="247">
        <f t="shared" si="7"/>
        <v>8.24</v>
      </c>
      <c r="V29" s="215"/>
      <c r="W29" s="216"/>
      <c r="X29" s="216"/>
      <c r="Y29" s="217"/>
      <c r="Z29" s="217"/>
      <c r="AA29" s="217"/>
      <c r="AB29" s="216"/>
      <c r="AC29" s="216"/>
      <c r="AD29" s="216"/>
      <c r="AE29" s="218"/>
      <c r="AF29" s="158"/>
      <c r="AG29" s="219"/>
      <c r="AH29" s="219"/>
      <c r="AI29" s="220"/>
      <c r="AJ29" s="219"/>
      <c r="AK29" s="199"/>
      <c r="AL29" s="221"/>
      <c r="AM29" s="221"/>
      <c r="AN29" s="222"/>
      <c r="AO29" s="222"/>
      <c r="AP29" s="223"/>
      <c r="AQ29" s="224"/>
      <c r="AR29" s="224"/>
      <c r="AS29" s="225"/>
      <c r="AT29" s="225"/>
      <c r="AU29" s="215"/>
      <c r="AV29" s="226"/>
      <c r="AW29" s="219"/>
      <c r="AX29" s="219"/>
      <c r="AY29" s="219"/>
      <c r="AZ29" s="221"/>
      <c r="BA29" s="221"/>
      <c r="BB29" s="221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</row>
    <row r="30" spans="1:100" ht="14.25">
      <c r="A30" s="162">
        <v>22</v>
      </c>
      <c r="B30" s="168" t="s">
        <v>33</v>
      </c>
      <c r="C30" s="43">
        <v>6218.8</v>
      </c>
      <c r="D30" s="179"/>
      <c r="E30" s="237">
        <v>6218.8</v>
      </c>
      <c r="F30" s="171">
        <v>16244</v>
      </c>
      <c r="G30" s="171">
        <v>17897</v>
      </c>
      <c r="H30" s="171">
        <f t="shared" si="0"/>
        <v>1653</v>
      </c>
      <c r="I30" s="171">
        <f t="shared" si="1"/>
        <v>1653</v>
      </c>
      <c r="J30" s="190">
        <v>276</v>
      </c>
      <c r="K30" s="184">
        <v>0.11</v>
      </c>
      <c r="L30" s="184">
        <v>622.8</v>
      </c>
      <c r="M30" s="184">
        <f t="shared" si="2"/>
        <v>6841.6</v>
      </c>
      <c r="N30" s="184">
        <f t="shared" si="3"/>
        <v>68.51</v>
      </c>
      <c r="O30" s="245">
        <f t="shared" si="4"/>
        <v>0.011017</v>
      </c>
      <c r="P30" s="190">
        <v>113</v>
      </c>
      <c r="Q30" s="190">
        <v>287.66</v>
      </c>
      <c r="R30" s="246">
        <f t="shared" si="5"/>
        <v>163</v>
      </c>
      <c r="S30" s="190"/>
      <c r="T30" s="184">
        <f t="shared" si="6"/>
        <v>1296.83</v>
      </c>
      <c r="U30" s="247">
        <f t="shared" si="7"/>
        <v>7.96</v>
      </c>
      <c r="V30" s="215"/>
      <c r="W30" s="216"/>
      <c r="X30" s="216"/>
      <c r="Y30" s="217"/>
      <c r="Z30" s="217"/>
      <c r="AA30" s="217"/>
      <c r="AB30" s="216"/>
      <c r="AC30" s="216"/>
      <c r="AD30" s="216"/>
      <c r="AE30" s="218"/>
      <c r="AF30" s="158"/>
      <c r="AG30" s="219"/>
      <c r="AH30" s="219"/>
      <c r="AI30" s="220"/>
      <c r="AJ30" s="219"/>
      <c r="AK30" s="199"/>
      <c r="AL30" s="221"/>
      <c r="AM30" s="221"/>
      <c r="AN30" s="222"/>
      <c r="AO30" s="222"/>
      <c r="AP30" s="223"/>
      <c r="AQ30" s="224"/>
      <c r="AR30" s="224"/>
      <c r="AS30" s="225"/>
      <c r="AT30" s="225"/>
      <c r="AU30" s="215"/>
      <c r="AV30" s="226"/>
      <c r="AW30" s="219"/>
      <c r="AX30" s="219"/>
      <c r="AY30" s="219"/>
      <c r="AZ30" s="221"/>
      <c r="BA30" s="221"/>
      <c r="BB30" s="221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</row>
    <row r="31" spans="1:100" ht="14.25">
      <c r="A31" s="162">
        <v>23</v>
      </c>
      <c r="B31" s="168" t="s">
        <v>34</v>
      </c>
      <c r="C31" s="43">
        <v>6073.3</v>
      </c>
      <c r="D31" s="179">
        <v>116.2</v>
      </c>
      <c r="E31" s="237">
        <v>6190.9</v>
      </c>
      <c r="F31" s="171">
        <v>17780</v>
      </c>
      <c r="G31" s="171">
        <v>19624</v>
      </c>
      <c r="H31" s="171">
        <f t="shared" si="0"/>
        <v>1844</v>
      </c>
      <c r="I31" s="171">
        <f t="shared" si="1"/>
        <v>1844</v>
      </c>
      <c r="J31" s="190">
        <v>249</v>
      </c>
      <c r="K31" s="184">
        <v>0.11</v>
      </c>
      <c r="L31" s="184">
        <v>595.8</v>
      </c>
      <c r="M31" s="184">
        <f t="shared" si="2"/>
        <v>6786.7</v>
      </c>
      <c r="N31" s="184">
        <f t="shared" si="3"/>
        <v>65.54</v>
      </c>
      <c r="O31" s="245">
        <f t="shared" si="4"/>
        <v>0.010587</v>
      </c>
      <c r="P31" s="190">
        <v>72</v>
      </c>
      <c r="Q31" s="190">
        <v>157.51</v>
      </c>
      <c r="R31" s="246">
        <f t="shared" si="5"/>
        <v>177</v>
      </c>
      <c r="S31" s="190">
        <v>15.235</v>
      </c>
      <c r="T31" s="184">
        <f t="shared" si="6"/>
        <v>1605.72</v>
      </c>
      <c r="U31" s="247">
        <f t="shared" si="7"/>
        <v>9.07</v>
      </c>
      <c r="V31" s="215"/>
      <c r="W31" s="216"/>
      <c r="X31" s="216"/>
      <c r="Y31" s="217"/>
      <c r="Z31" s="217"/>
      <c r="AA31" s="217"/>
      <c r="AB31" s="216"/>
      <c r="AC31" s="216"/>
      <c r="AD31" s="216"/>
      <c r="AE31" s="218"/>
      <c r="AF31" s="158"/>
      <c r="AG31" s="219"/>
      <c r="AH31" s="219"/>
      <c r="AI31" s="220"/>
      <c r="AJ31" s="219"/>
      <c r="AK31" s="199"/>
      <c r="AL31" s="221"/>
      <c r="AM31" s="221"/>
      <c r="AN31" s="222"/>
      <c r="AO31" s="222"/>
      <c r="AP31" s="223"/>
      <c r="AQ31" s="224"/>
      <c r="AR31" s="224"/>
      <c r="AS31" s="225"/>
      <c r="AT31" s="225"/>
      <c r="AU31" s="215"/>
      <c r="AV31" s="226"/>
      <c r="AW31" s="219"/>
      <c r="AX31" s="219"/>
      <c r="AY31" s="219"/>
      <c r="AZ31" s="221"/>
      <c r="BA31" s="221"/>
      <c r="BB31" s="221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</row>
    <row r="32" spans="1:100" ht="14.25">
      <c r="A32" s="162">
        <v>24</v>
      </c>
      <c r="B32" s="168" t="s">
        <v>35</v>
      </c>
      <c r="C32" s="43">
        <v>3368.9</v>
      </c>
      <c r="D32" s="179">
        <v>155.1</v>
      </c>
      <c r="E32" s="237">
        <v>3581.2</v>
      </c>
      <c r="F32" s="171">
        <v>9492</v>
      </c>
      <c r="G32" s="171">
        <v>10402</v>
      </c>
      <c r="H32" s="171">
        <f t="shared" si="0"/>
        <v>910</v>
      </c>
      <c r="I32" s="171">
        <f t="shared" si="1"/>
        <v>910</v>
      </c>
      <c r="J32" s="190">
        <v>142</v>
      </c>
      <c r="K32" s="184">
        <v>0.09</v>
      </c>
      <c r="L32" s="184">
        <v>308.2</v>
      </c>
      <c r="M32" s="184">
        <f t="shared" si="2"/>
        <v>3889.4</v>
      </c>
      <c r="N32" s="184">
        <f t="shared" si="3"/>
        <v>27.74</v>
      </c>
      <c r="O32" s="245">
        <f t="shared" si="4"/>
        <v>0.007746</v>
      </c>
      <c r="P32" s="190">
        <v>43</v>
      </c>
      <c r="Q32" s="190">
        <v>95.36</v>
      </c>
      <c r="R32" s="246">
        <f t="shared" si="5"/>
        <v>99</v>
      </c>
      <c r="S32" s="190">
        <v>0.705</v>
      </c>
      <c r="T32" s="184">
        <f t="shared" si="6"/>
        <v>786.2</v>
      </c>
      <c r="U32" s="247">
        <f t="shared" si="7"/>
        <v>7.94</v>
      </c>
      <c r="V32" s="215"/>
      <c r="W32" s="216"/>
      <c r="X32" s="216"/>
      <c r="Y32" s="217"/>
      <c r="Z32" s="217"/>
      <c r="AA32" s="217"/>
      <c r="AB32" s="216"/>
      <c r="AC32" s="216"/>
      <c r="AD32" s="216"/>
      <c r="AE32" s="218"/>
      <c r="AF32" s="158"/>
      <c r="AG32" s="219"/>
      <c r="AH32" s="219"/>
      <c r="AI32" s="220"/>
      <c r="AJ32" s="219"/>
      <c r="AK32" s="221"/>
      <c r="AL32" s="221"/>
      <c r="AM32" s="221"/>
      <c r="AN32" s="222"/>
      <c r="AO32" s="222"/>
      <c r="AP32" s="223"/>
      <c r="AQ32" s="224"/>
      <c r="AR32" s="224"/>
      <c r="AS32" s="225"/>
      <c r="AT32" s="225"/>
      <c r="AU32" s="215"/>
      <c r="AV32" s="226"/>
      <c r="AW32" s="219"/>
      <c r="AX32" s="219"/>
      <c r="AY32" s="219"/>
      <c r="AZ32" s="221"/>
      <c r="BA32" s="221"/>
      <c r="BB32" s="221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</row>
    <row r="33" spans="1:100" ht="14.25">
      <c r="A33" s="162">
        <v>25</v>
      </c>
      <c r="B33" s="168" t="s">
        <v>36</v>
      </c>
      <c r="C33" s="43">
        <v>3301.4</v>
      </c>
      <c r="D33" s="179">
        <v>243.1</v>
      </c>
      <c r="E33" s="237">
        <v>3593.5</v>
      </c>
      <c r="F33" s="171">
        <v>10035</v>
      </c>
      <c r="G33" s="171">
        <v>11260</v>
      </c>
      <c r="H33" s="171">
        <f t="shared" si="0"/>
        <v>1225</v>
      </c>
      <c r="I33" s="171">
        <f t="shared" si="1"/>
        <v>1225</v>
      </c>
      <c r="J33" s="190">
        <v>130</v>
      </c>
      <c r="K33" s="184">
        <v>0.09</v>
      </c>
      <c r="L33" s="184">
        <v>298.3</v>
      </c>
      <c r="M33" s="184">
        <f t="shared" si="2"/>
        <v>3891.8</v>
      </c>
      <c r="N33" s="184">
        <f t="shared" si="3"/>
        <v>26.85</v>
      </c>
      <c r="O33" s="245">
        <f t="shared" si="4"/>
        <v>0.007472</v>
      </c>
      <c r="P33" s="190">
        <v>23</v>
      </c>
      <c r="Q33" s="190">
        <v>74.56</v>
      </c>
      <c r="R33" s="246">
        <f t="shared" si="5"/>
        <v>107</v>
      </c>
      <c r="S33" s="190">
        <v>1.175</v>
      </c>
      <c r="T33" s="184">
        <f t="shared" si="6"/>
        <v>1122.42</v>
      </c>
      <c r="U33" s="247">
        <f t="shared" si="7"/>
        <v>10.49</v>
      </c>
      <c r="V33" s="215"/>
      <c r="W33" s="216"/>
      <c r="X33" s="216"/>
      <c r="Y33" s="217"/>
      <c r="Z33" s="217"/>
      <c r="AA33" s="217"/>
      <c r="AB33" s="216"/>
      <c r="AC33" s="216"/>
      <c r="AD33" s="216"/>
      <c r="AE33" s="218"/>
      <c r="AF33" s="158"/>
      <c r="AG33" s="219"/>
      <c r="AH33" s="219"/>
      <c r="AI33" s="220"/>
      <c r="AJ33" s="219"/>
      <c r="AK33" s="199"/>
      <c r="AL33" s="221"/>
      <c r="AM33" s="221"/>
      <c r="AN33" s="222"/>
      <c r="AO33" s="222"/>
      <c r="AP33" s="223"/>
      <c r="AQ33" s="224"/>
      <c r="AR33" s="224"/>
      <c r="AS33" s="225"/>
      <c r="AT33" s="225"/>
      <c r="AU33" s="215"/>
      <c r="AV33" s="226"/>
      <c r="AW33" s="219"/>
      <c r="AX33" s="219"/>
      <c r="AY33" s="219"/>
      <c r="AZ33" s="221"/>
      <c r="BA33" s="221"/>
      <c r="BB33" s="221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</row>
    <row r="34" spans="1:100" ht="14.25">
      <c r="A34" s="162">
        <v>26</v>
      </c>
      <c r="B34" s="168" t="s">
        <v>37</v>
      </c>
      <c r="C34" s="43">
        <v>3480.9</v>
      </c>
      <c r="D34" s="179">
        <v>99.9</v>
      </c>
      <c r="E34" s="238">
        <v>3525.3</v>
      </c>
      <c r="F34" s="171">
        <v>9937</v>
      </c>
      <c r="G34" s="171">
        <v>11064</v>
      </c>
      <c r="H34" s="171">
        <f t="shared" si="0"/>
        <v>1127</v>
      </c>
      <c r="I34" s="171">
        <f t="shared" si="1"/>
        <v>1127</v>
      </c>
      <c r="J34" s="190">
        <v>158</v>
      </c>
      <c r="K34" s="184">
        <v>0.09</v>
      </c>
      <c r="L34" s="184">
        <v>300</v>
      </c>
      <c r="M34" s="184">
        <f t="shared" si="2"/>
        <v>3825.3</v>
      </c>
      <c r="N34" s="184">
        <f t="shared" si="3"/>
        <v>27</v>
      </c>
      <c r="O34" s="245">
        <f t="shared" si="4"/>
        <v>0.007659</v>
      </c>
      <c r="P34" s="190">
        <v>36</v>
      </c>
      <c r="Q34" s="190">
        <v>100.71</v>
      </c>
      <c r="R34" s="246">
        <f t="shared" si="5"/>
        <v>122</v>
      </c>
      <c r="S34" s="190">
        <v>0.47</v>
      </c>
      <c r="T34" s="184">
        <f t="shared" si="6"/>
        <v>998.82</v>
      </c>
      <c r="U34" s="247">
        <f t="shared" si="7"/>
        <v>8.19</v>
      </c>
      <c r="V34" s="215"/>
      <c r="W34" s="216"/>
      <c r="X34" s="216"/>
      <c r="Y34" s="217"/>
      <c r="Z34" s="217"/>
      <c r="AA34" s="217"/>
      <c r="AB34" s="216"/>
      <c r="AC34" s="216"/>
      <c r="AD34" s="216"/>
      <c r="AE34" s="218"/>
      <c r="AF34" s="158"/>
      <c r="AG34" s="219"/>
      <c r="AH34" s="219"/>
      <c r="AI34" s="220"/>
      <c r="AJ34" s="219"/>
      <c r="AK34" s="199"/>
      <c r="AL34" s="221"/>
      <c r="AM34" s="221"/>
      <c r="AN34" s="222"/>
      <c r="AO34" s="222"/>
      <c r="AP34" s="223"/>
      <c r="AQ34" s="224"/>
      <c r="AR34" s="224"/>
      <c r="AS34" s="225"/>
      <c r="AT34" s="225"/>
      <c r="AU34" s="215"/>
      <c r="AV34" s="226"/>
      <c r="AW34" s="219"/>
      <c r="AX34" s="219"/>
      <c r="AY34" s="219"/>
      <c r="AZ34" s="221"/>
      <c r="BA34" s="221"/>
      <c r="BB34" s="221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</row>
    <row r="35" spans="1:100" ht="14.25">
      <c r="A35" s="162">
        <v>27</v>
      </c>
      <c r="B35" s="168" t="s">
        <v>38</v>
      </c>
      <c r="C35" s="43">
        <v>3592.6</v>
      </c>
      <c r="D35" s="179"/>
      <c r="E35" s="238">
        <v>3592.6</v>
      </c>
      <c r="F35" s="171">
        <v>12143</v>
      </c>
      <c r="G35" s="171">
        <v>13210</v>
      </c>
      <c r="H35" s="171">
        <f t="shared" si="0"/>
        <v>1067</v>
      </c>
      <c r="I35" s="171">
        <f t="shared" si="1"/>
        <v>1067</v>
      </c>
      <c r="J35" s="190">
        <v>149</v>
      </c>
      <c r="K35" s="184">
        <v>0.09</v>
      </c>
      <c r="L35" s="184">
        <v>319.6</v>
      </c>
      <c r="M35" s="184">
        <f t="shared" si="2"/>
        <v>3912.2</v>
      </c>
      <c r="N35" s="184">
        <f t="shared" si="3"/>
        <v>28.76</v>
      </c>
      <c r="O35" s="245">
        <f t="shared" si="4"/>
        <v>0.008005</v>
      </c>
      <c r="P35" s="190">
        <v>48</v>
      </c>
      <c r="Q35" s="190">
        <v>135.95</v>
      </c>
      <c r="R35" s="246">
        <f t="shared" si="5"/>
        <v>101</v>
      </c>
      <c r="S35" s="190"/>
      <c r="T35" s="184">
        <f t="shared" si="6"/>
        <v>902.29</v>
      </c>
      <c r="U35" s="247">
        <f t="shared" si="7"/>
        <v>8.93</v>
      </c>
      <c r="V35" s="215"/>
      <c r="W35" s="216"/>
      <c r="X35" s="216"/>
      <c r="Y35" s="217"/>
      <c r="Z35" s="217"/>
      <c r="AA35" s="217"/>
      <c r="AB35" s="216"/>
      <c r="AC35" s="216"/>
      <c r="AD35" s="216"/>
      <c r="AE35" s="218"/>
      <c r="AF35" s="158"/>
      <c r="AG35" s="219"/>
      <c r="AH35" s="219"/>
      <c r="AI35" s="220"/>
      <c r="AJ35" s="219"/>
      <c r="AK35" s="221"/>
      <c r="AL35" s="221"/>
      <c r="AM35" s="221"/>
      <c r="AN35" s="222"/>
      <c r="AO35" s="222"/>
      <c r="AP35" s="223"/>
      <c r="AQ35" s="224"/>
      <c r="AR35" s="224"/>
      <c r="AS35" s="225"/>
      <c r="AT35" s="225"/>
      <c r="AU35" s="215"/>
      <c r="AV35" s="226"/>
      <c r="AW35" s="219"/>
      <c r="AX35" s="219"/>
      <c r="AY35" s="219"/>
      <c r="AZ35" s="221"/>
      <c r="BA35" s="221"/>
      <c r="BB35" s="221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</row>
    <row r="36" spans="1:100" ht="14.25">
      <c r="A36" s="162">
        <v>28</v>
      </c>
      <c r="B36" s="168" t="s">
        <v>39</v>
      </c>
      <c r="C36" s="43">
        <f t="shared" si="8"/>
        <v>3577.6</v>
      </c>
      <c r="D36" s="179"/>
      <c r="E36" s="238">
        <v>3577.6</v>
      </c>
      <c r="F36" s="171">
        <v>9264</v>
      </c>
      <c r="G36" s="171">
        <v>10128</v>
      </c>
      <c r="H36" s="171">
        <f t="shared" si="0"/>
        <v>864</v>
      </c>
      <c r="I36" s="171">
        <f t="shared" si="1"/>
        <v>864</v>
      </c>
      <c r="J36" s="190">
        <v>148</v>
      </c>
      <c r="K36" s="184">
        <v>0.09</v>
      </c>
      <c r="L36" s="184">
        <v>296.2</v>
      </c>
      <c r="M36" s="184">
        <f t="shared" si="2"/>
        <v>3873.8</v>
      </c>
      <c r="N36" s="184">
        <f t="shared" si="3"/>
        <v>26.66</v>
      </c>
      <c r="O36" s="245">
        <f t="shared" si="4"/>
        <v>0.007452</v>
      </c>
      <c r="P36" s="190">
        <v>36</v>
      </c>
      <c r="Q36" s="190">
        <v>129.43</v>
      </c>
      <c r="R36" s="246">
        <f t="shared" si="5"/>
        <v>112</v>
      </c>
      <c r="S36" s="190"/>
      <c r="T36" s="184">
        <f t="shared" si="6"/>
        <v>707.91</v>
      </c>
      <c r="U36" s="247">
        <f t="shared" si="7"/>
        <v>6.32</v>
      </c>
      <c r="V36" s="215"/>
      <c r="W36" s="216"/>
      <c r="X36" s="216"/>
      <c r="Y36" s="217"/>
      <c r="Z36" s="217"/>
      <c r="AA36" s="217"/>
      <c r="AB36" s="216"/>
      <c r="AC36" s="216"/>
      <c r="AD36" s="216"/>
      <c r="AE36" s="218"/>
      <c r="AF36" s="158"/>
      <c r="AG36" s="219"/>
      <c r="AH36" s="219"/>
      <c r="AI36" s="220"/>
      <c r="AJ36" s="219"/>
      <c r="AK36" s="199"/>
      <c r="AL36" s="221"/>
      <c r="AM36" s="221"/>
      <c r="AN36" s="222"/>
      <c r="AO36" s="222"/>
      <c r="AP36" s="223"/>
      <c r="AQ36" s="224"/>
      <c r="AR36" s="224"/>
      <c r="AS36" s="225"/>
      <c r="AT36" s="225"/>
      <c r="AU36" s="215"/>
      <c r="AV36" s="226"/>
      <c r="AW36" s="219"/>
      <c r="AX36" s="219"/>
      <c r="AY36" s="219"/>
      <c r="AZ36" s="221"/>
      <c r="BA36" s="221"/>
      <c r="BB36" s="221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</row>
    <row r="37" spans="1:100" ht="14.25">
      <c r="A37" s="162">
        <v>29</v>
      </c>
      <c r="B37" s="168" t="s">
        <v>40</v>
      </c>
      <c r="C37" s="43">
        <v>4470.1</v>
      </c>
      <c r="D37" s="179"/>
      <c r="E37" s="238">
        <v>4470</v>
      </c>
      <c r="F37" s="171">
        <v>11128</v>
      </c>
      <c r="G37" s="171">
        <v>12328</v>
      </c>
      <c r="H37" s="171">
        <f t="shared" si="0"/>
        <v>1200</v>
      </c>
      <c r="I37" s="171">
        <f t="shared" si="1"/>
        <v>1200</v>
      </c>
      <c r="J37" s="190">
        <v>213</v>
      </c>
      <c r="K37" s="184">
        <v>0.09</v>
      </c>
      <c r="L37" s="184">
        <v>423.6</v>
      </c>
      <c r="M37" s="184">
        <f t="shared" si="2"/>
        <v>4893.6</v>
      </c>
      <c r="N37" s="184">
        <f t="shared" si="3"/>
        <v>38.12</v>
      </c>
      <c r="O37" s="245">
        <f t="shared" si="4"/>
        <v>0.008528</v>
      </c>
      <c r="P37" s="190">
        <v>85</v>
      </c>
      <c r="Q37" s="190">
        <v>192.94</v>
      </c>
      <c r="R37" s="246">
        <f t="shared" si="5"/>
        <v>128</v>
      </c>
      <c r="S37" s="190"/>
      <c r="T37" s="184">
        <f t="shared" si="6"/>
        <v>968.94</v>
      </c>
      <c r="U37" s="247">
        <f t="shared" si="7"/>
        <v>7.57</v>
      </c>
      <c r="V37" s="215"/>
      <c r="W37" s="216"/>
      <c r="X37" s="216"/>
      <c r="Y37" s="217"/>
      <c r="Z37" s="217"/>
      <c r="AA37" s="217"/>
      <c r="AB37" s="216"/>
      <c r="AC37" s="216"/>
      <c r="AD37" s="216"/>
      <c r="AE37" s="218"/>
      <c r="AF37" s="158"/>
      <c r="AG37" s="219"/>
      <c r="AH37" s="219"/>
      <c r="AI37" s="220"/>
      <c r="AJ37" s="219"/>
      <c r="AK37" s="221"/>
      <c r="AL37" s="221"/>
      <c r="AM37" s="221"/>
      <c r="AN37" s="222"/>
      <c r="AO37" s="222"/>
      <c r="AP37" s="223"/>
      <c r="AQ37" s="224"/>
      <c r="AR37" s="224"/>
      <c r="AS37" s="225"/>
      <c r="AT37" s="225"/>
      <c r="AU37" s="215"/>
      <c r="AV37" s="226"/>
      <c r="AW37" s="219"/>
      <c r="AX37" s="219"/>
      <c r="AY37" s="219"/>
      <c r="AZ37" s="221"/>
      <c r="BA37" s="221"/>
      <c r="BB37" s="221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</row>
    <row r="38" spans="1:100" ht="14.25">
      <c r="A38" s="162">
        <v>30</v>
      </c>
      <c r="B38" s="168" t="s">
        <v>42</v>
      </c>
      <c r="C38" s="43">
        <f t="shared" si="8"/>
        <v>5492.4</v>
      </c>
      <c r="D38" s="179"/>
      <c r="E38" s="238">
        <v>5492.4</v>
      </c>
      <c r="F38" s="171">
        <v>12022</v>
      </c>
      <c r="G38" s="171">
        <v>13398</v>
      </c>
      <c r="H38" s="171">
        <f t="shared" si="0"/>
        <v>1376</v>
      </c>
      <c r="I38" s="171">
        <f t="shared" si="1"/>
        <v>1376</v>
      </c>
      <c r="J38" s="190">
        <v>218</v>
      </c>
      <c r="K38" s="184">
        <v>0.11</v>
      </c>
      <c r="L38" s="184">
        <v>759</v>
      </c>
      <c r="M38" s="184">
        <f t="shared" si="2"/>
        <v>6251.4</v>
      </c>
      <c r="N38" s="184">
        <f t="shared" si="3"/>
        <v>83.49</v>
      </c>
      <c r="O38" s="245">
        <f t="shared" si="4"/>
        <v>0.015201</v>
      </c>
      <c r="P38" s="190">
        <v>67</v>
      </c>
      <c r="Q38" s="190">
        <v>170.58</v>
      </c>
      <c r="R38" s="246">
        <f t="shared" si="5"/>
        <v>151</v>
      </c>
      <c r="S38" s="190"/>
      <c r="T38" s="184">
        <f t="shared" si="6"/>
        <v>1121.93</v>
      </c>
      <c r="U38" s="247">
        <f t="shared" si="7"/>
        <v>7.43</v>
      </c>
      <c r="V38" s="215"/>
      <c r="W38" s="216"/>
      <c r="X38" s="216"/>
      <c r="Y38" s="217"/>
      <c r="Z38" s="217"/>
      <c r="AA38" s="217"/>
      <c r="AB38" s="216"/>
      <c r="AC38" s="216"/>
      <c r="AD38" s="216"/>
      <c r="AE38" s="218"/>
      <c r="AF38" s="158"/>
      <c r="AG38" s="219"/>
      <c r="AH38" s="219"/>
      <c r="AI38" s="220"/>
      <c r="AJ38" s="219"/>
      <c r="AK38" s="199"/>
      <c r="AL38" s="221"/>
      <c r="AM38" s="221"/>
      <c r="AN38" s="222"/>
      <c r="AO38" s="222"/>
      <c r="AP38" s="223"/>
      <c r="AQ38" s="224"/>
      <c r="AR38" s="224"/>
      <c r="AS38" s="225"/>
      <c r="AT38" s="225"/>
      <c r="AU38" s="215"/>
      <c r="AV38" s="226"/>
      <c r="AW38" s="219"/>
      <c r="AX38" s="219"/>
      <c r="AY38" s="219"/>
      <c r="AZ38" s="221"/>
      <c r="BA38" s="221"/>
      <c r="BB38" s="221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</row>
    <row r="39" spans="1:100" ht="14.25">
      <c r="A39" s="162">
        <v>31</v>
      </c>
      <c r="B39" s="168" t="s">
        <v>43</v>
      </c>
      <c r="C39" s="43">
        <f t="shared" si="8"/>
        <v>3213</v>
      </c>
      <c r="D39" s="179"/>
      <c r="E39" s="238">
        <v>3213</v>
      </c>
      <c r="F39" s="171">
        <v>8599</v>
      </c>
      <c r="G39" s="171">
        <v>9575</v>
      </c>
      <c r="H39" s="171">
        <f t="shared" si="0"/>
        <v>976</v>
      </c>
      <c r="I39" s="171">
        <f t="shared" si="1"/>
        <v>976</v>
      </c>
      <c r="J39" s="190">
        <v>127</v>
      </c>
      <c r="K39" s="184">
        <v>0.11</v>
      </c>
      <c r="L39" s="184">
        <v>454.9</v>
      </c>
      <c r="M39" s="184">
        <f t="shared" si="2"/>
        <v>3667.9</v>
      </c>
      <c r="N39" s="184">
        <f t="shared" si="3"/>
        <v>50.04</v>
      </c>
      <c r="O39" s="245">
        <f t="shared" si="4"/>
        <v>0.015574</v>
      </c>
      <c r="P39" s="190">
        <v>30</v>
      </c>
      <c r="Q39" s="190">
        <v>81.5</v>
      </c>
      <c r="R39" s="246">
        <f t="shared" si="5"/>
        <v>97</v>
      </c>
      <c r="S39" s="190"/>
      <c r="T39" s="184">
        <f t="shared" si="6"/>
        <v>844.46</v>
      </c>
      <c r="U39" s="247">
        <f t="shared" si="7"/>
        <v>8.71</v>
      </c>
      <c r="V39" s="215"/>
      <c r="W39" s="216"/>
      <c r="X39" s="216"/>
      <c r="Y39" s="217"/>
      <c r="Z39" s="217"/>
      <c r="AA39" s="217"/>
      <c r="AB39" s="216"/>
      <c r="AC39" s="216"/>
      <c r="AD39" s="216"/>
      <c r="AE39" s="218"/>
      <c r="AF39" s="158"/>
      <c r="AG39" s="219"/>
      <c r="AH39" s="219"/>
      <c r="AI39" s="220"/>
      <c r="AJ39" s="219"/>
      <c r="AK39" s="221"/>
      <c r="AL39" s="221"/>
      <c r="AM39" s="221"/>
      <c r="AN39" s="222"/>
      <c r="AO39" s="222"/>
      <c r="AP39" s="223"/>
      <c r="AQ39" s="224"/>
      <c r="AR39" s="224"/>
      <c r="AS39" s="225"/>
      <c r="AT39" s="225"/>
      <c r="AU39" s="215"/>
      <c r="AV39" s="226"/>
      <c r="AW39" s="219"/>
      <c r="AX39" s="219"/>
      <c r="AY39" s="219"/>
      <c r="AZ39" s="221"/>
      <c r="BA39" s="221"/>
      <c r="BB39" s="221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</row>
    <row r="40" spans="1:100" ht="14.25">
      <c r="A40" s="162">
        <v>32</v>
      </c>
      <c r="B40" s="170" t="s">
        <v>44</v>
      </c>
      <c r="C40" s="43">
        <f t="shared" si="8"/>
        <v>3277</v>
      </c>
      <c r="D40" s="179">
        <v>14.1</v>
      </c>
      <c r="E40" s="238">
        <v>3291.1</v>
      </c>
      <c r="F40" s="171">
        <v>4869</v>
      </c>
      <c r="G40" s="171">
        <v>5235</v>
      </c>
      <c r="H40" s="171">
        <f t="shared" si="0"/>
        <v>366</v>
      </c>
      <c r="I40" s="171">
        <f t="shared" si="1"/>
        <v>366</v>
      </c>
      <c r="J40" s="190">
        <v>118</v>
      </c>
      <c r="K40" s="184">
        <v>0.11</v>
      </c>
      <c r="L40" s="184">
        <v>382.1</v>
      </c>
      <c r="M40" s="184">
        <f t="shared" si="2"/>
        <v>3673.2</v>
      </c>
      <c r="N40" s="184">
        <f t="shared" si="3"/>
        <v>42.03</v>
      </c>
      <c r="O40" s="245">
        <f t="shared" si="4"/>
        <v>0.012771</v>
      </c>
      <c r="P40" s="190">
        <v>49</v>
      </c>
      <c r="Q40" s="190">
        <v>130.66</v>
      </c>
      <c r="R40" s="246">
        <f t="shared" si="5"/>
        <v>69</v>
      </c>
      <c r="S40" s="190">
        <v>0.304</v>
      </c>
      <c r="T40" s="184">
        <f t="shared" si="6"/>
        <v>193.01</v>
      </c>
      <c r="U40" s="247">
        <f t="shared" si="7"/>
        <v>2.8</v>
      </c>
      <c r="V40" s="215"/>
      <c r="W40" s="216"/>
      <c r="X40" s="216"/>
      <c r="Y40" s="217"/>
      <c r="Z40" s="217"/>
      <c r="AA40" s="217"/>
      <c r="AB40" s="216"/>
      <c r="AC40" s="216"/>
      <c r="AD40" s="216"/>
      <c r="AE40" s="218"/>
      <c r="AF40" s="158"/>
      <c r="AG40" s="219"/>
      <c r="AH40" s="219"/>
      <c r="AI40" s="220"/>
      <c r="AJ40" s="219"/>
      <c r="AK40" s="199"/>
      <c r="AL40" s="221"/>
      <c r="AM40" s="221"/>
      <c r="AN40" s="222"/>
      <c r="AO40" s="222"/>
      <c r="AP40" s="223"/>
      <c r="AQ40" s="224"/>
      <c r="AR40" s="224"/>
      <c r="AS40" s="225"/>
      <c r="AT40" s="225"/>
      <c r="AU40" s="215"/>
      <c r="AV40" s="226"/>
      <c r="AW40" s="219"/>
      <c r="AX40" s="219"/>
      <c r="AY40" s="219"/>
      <c r="AZ40" s="221"/>
      <c r="BA40" s="221"/>
      <c r="BB40" s="221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</row>
    <row r="41" spans="1:100" ht="14.25">
      <c r="A41" s="162">
        <v>33</v>
      </c>
      <c r="B41" s="172" t="s">
        <v>45</v>
      </c>
      <c r="C41" s="43">
        <v>3237.4</v>
      </c>
      <c r="D41" s="179">
        <v>18.8</v>
      </c>
      <c r="E41" s="238">
        <v>3256.6</v>
      </c>
      <c r="F41" s="171">
        <v>8704</v>
      </c>
      <c r="G41" s="171">
        <v>9390</v>
      </c>
      <c r="H41" s="171">
        <f t="shared" si="0"/>
        <v>686</v>
      </c>
      <c r="I41" s="171">
        <f t="shared" si="1"/>
        <v>686</v>
      </c>
      <c r="J41" s="190">
        <v>107</v>
      </c>
      <c r="K41" s="184">
        <v>0.11</v>
      </c>
      <c r="L41" s="184">
        <v>448.7</v>
      </c>
      <c r="M41" s="184">
        <f t="shared" si="2"/>
        <v>3705.3</v>
      </c>
      <c r="N41" s="184">
        <f t="shared" si="3"/>
        <v>49.36</v>
      </c>
      <c r="O41" s="245">
        <f t="shared" si="4"/>
        <v>0.015157</v>
      </c>
      <c r="P41" s="190">
        <v>35</v>
      </c>
      <c r="Q41" s="190">
        <v>89.66</v>
      </c>
      <c r="R41" s="246">
        <f t="shared" si="5"/>
        <v>72</v>
      </c>
      <c r="S41" s="190">
        <v>0.235</v>
      </c>
      <c r="T41" s="184">
        <f t="shared" si="6"/>
        <v>546.75</v>
      </c>
      <c r="U41" s="247">
        <f t="shared" si="7"/>
        <v>7.59</v>
      </c>
      <c r="V41" s="215"/>
      <c r="W41" s="216"/>
      <c r="X41" s="216"/>
      <c r="Y41" s="217"/>
      <c r="Z41" s="217"/>
      <c r="AA41" s="217"/>
      <c r="AB41" s="216"/>
      <c r="AC41" s="216"/>
      <c r="AD41" s="216"/>
      <c r="AE41" s="218"/>
      <c r="AF41" s="158"/>
      <c r="AG41" s="219"/>
      <c r="AH41" s="219"/>
      <c r="AI41" s="220"/>
      <c r="AJ41" s="219"/>
      <c r="AK41" s="199"/>
      <c r="AL41" s="221"/>
      <c r="AM41" s="221"/>
      <c r="AN41" s="222"/>
      <c r="AO41" s="222"/>
      <c r="AP41" s="223"/>
      <c r="AQ41" s="224"/>
      <c r="AR41" s="224"/>
      <c r="AS41" s="225"/>
      <c r="AT41" s="225"/>
      <c r="AU41" s="215"/>
      <c r="AV41" s="226"/>
      <c r="AW41" s="219"/>
      <c r="AX41" s="219"/>
      <c r="AY41" s="219"/>
      <c r="AZ41" s="221"/>
      <c r="BA41" s="221"/>
      <c r="BB41" s="221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62">
        <v>34</v>
      </c>
      <c r="B42" s="172" t="s">
        <v>46</v>
      </c>
      <c r="C42" s="43">
        <v>3304</v>
      </c>
      <c r="D42" s="179"/>
      <c r="E42" s="238">
        <v>3304</v>
      </c>
      <c r="F42" s="171">
        <v>8754</v>
      </c>
      <c r="G42" s="171">
        <v>9696</v>
      </c>
      <c r="H42" s="171">
        <f t="shared" si="0"/>
        <v>942</v>
      </c>
      <c r="I42" s="171">
        <f t="shared" si="1"/>
        <v>942</v>
      </c>
      <c r="J42" s="190">
        <v>151</v>
      </c>
      <c r="K42" s="184">
        <v>0.11</v>
      </c>
      <c r="L42" s="184">
        <v>448.7</v>
      </c>
      <c r="M42" s="184">
        <f t="shared" si="2"/>
        <v>3752.7</v>
      </c>
      <c r="N42" s="184">
        <f t="shared" si="3"/>
        <v>49.36</v>
      </c>
      <c r="O42" s="245">
        <f t="shared" si="4"/>
        <v>0.014939</v>
      </c>
      <c r="P42" s="190">
        <v>24</v>
      </c>
      <c r="Q42" s="190">
        <v>102.21</v>
      </c>
      <c r="R42" s="246">
        <f t="shared" si="5"/>
        <v>127</v>
      </c>
      <c r="S42" s="190"/>
      <c r="T42" s="184">
        <f t="shared" si="6"/>
        <v>790.43</v>
      </c>
      <c r="U42" s="247">
        <f t="shared" si="7"/>
        <v>6.22</v>
      </c>
      <c r="V42" s="215"/>
      <c r="W42" s="216"/>
      <c r="X42" s="216"/>
      <c r="Y42" s="217"/>
      <c r="Z42" s="217"/>
      <c r="AA42" s="217"/>
      <c r="AB42" s="216"/>
      <c r="AC42" s="216"/>
      <c r="AD42" s="216"/>
      <c r="AE42" s="218"/>
      <c r="AF42" s="158"/>
      <c r="AG42" s="219"/>
      <c r="AH42" s="219"/>
      <c r="AI42" s="220"/>
      <c r="AJ42" s="219"/>
      <c r="AK42" s="199"/>
      <c r="AL42" s="221"/>
      <c r="AM42" s="221"/>
      <c r="AN42" s="222"/>
      <c r="AO42" s="222"/>
      <c r="AP42" s="223"/>
      <c r="AQ42" s="224"/>
      <c r="AR42" s="224"/>
      <c r="AS42" s="225"/>
      <c r="AT42" s="225"/>
      <c r="AU42" s="215"/>
      <c r="AV42" s="226"/>
      <c r="AW42" s="219"/>
      <c r="AX42" s="219"/>
      <c r="AY42" s="219"/>
      <c r="AZ42" s="221"/>
      <c r="BA42" s="221"/>
      <c r="BB42" s="221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</row>
    <row r="43" spans="1:100" ht="14.25">
      <c r="A43" s="162">
        <v>35</v>
      </c>
      <c r="B43" s="172" t="s">
        <v>47</v>
      </c>
      <c r="C43" s="43">
        <f t="shared" si="8"/>
        <v>3303.3</v>
      </c>
      <c r="D43" s="179">
        <v>19.1</v>
      </c>
      <c r="E43" s="238">
        <v>3322.4</v>
      </c>
      <c r="F43" s="171">
        <v>8671</v>
      </c>
      <c r="G43" s="171">
        <v>9480</v>
      </c>
      <c r="H43" s="171">
        <f t="shared" si="0"/>
        <v>809</v>
      </c>
      <c r="I43" s="171">
        <f t="shared" si="1"/>
        <v>809</v>
      </c>
      <c r="J43" s="190">
        <v>141</v>
      </c>
      <c r="K43" s="184">
        <v>0.11</v>
      </c>
      <c r="L43" s="184">
        <v>437</v>
      </c>
      <c r="M43" s="184">
        <f t="shared" si="2"/>
        <v>3759.4</v>
      </c>
      <c r="N43" s="184">
        <f t="shared" si="3"/>
        <v>48.07</v>
      </c>
      <c r="O43" s="245">
        <f t="shared" si="4"/>
        <v>0.014468</v>
      </c>
      <c r="P43" s="190">
        <v>61</v>
      </c>
      <c r="Q43" s="190">
        <v>139.79</v>
      </c>
      <c r="R43" s="246">
        <f t="shared" si="5"/>
        <v>80</v>
      </c>
      <c r="S43" s="190">
        <v>1</v>
      </c>
      <c r="T43" s="184">
        <f t="shared" si="6"/>
        <v>620.14</v>
      </c>
      <c r="U43" s="247">
        <f t="shared" si="7"/>
        <v>7.75</v>
      </c>
      <c r="V43" s="215"/>
      <c r="W43" s="216"/>
      <c r="X43" s="216"/>
      <c r="Y43" s="217"/>
      <c r="Z43" s="217"/>
      <c r="AA43" s="217"/>
      <c r="AB43" s="216"/>
      <c r="AC43" s="216"/>
      <c r="AD43" s="216"/>
      <c r="AE43" s="218"/>
      <c r="AF43" s="158"/>
      <c r="AG43" s="219"/>
      <c r="AH43" s="219"/>
      <c r="AI43" s="220"/>
      <c r="AJ43" s="219"/>
      <c r="AK43" s="199"/>
      <c r="AL43" s="221"/>
      <c r="AM43" s="221"/>
      <c r="AN43" s="222"/>
      <c r="AO43" s="222"/>
      <c r="AP43" s="223"/>
      <c r="AQ43" s="224"/>
      <c r="AR43" s="224"/>
      <c r="AS43" s="225"/>
      <c r="AT43" s="225"/>
      <c r="AU43" s="215"/>
      <c r="AV43" s="226"/>
      <c r="AW43" s="219"/>
      <c r="AX43" s="219"/>
      <c r="AY43" s="219"/>
      <c r="AZ43" s="221"/>
      <c r="BA43" s="221"/>
      <c r="BB43" s="221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</row>
    <row r="44" spans="1:100" ht="14.25">
      <c r="A44" s="162">
        <v>36</v>
      </c>
      <c r="B44" s="172" t="s">
        <v>48</v>
      </c>
      <c r="C44" s="43">
        <f t="shared" si="8"/>
        <v>2706.2</v>
      </c>
      <c r="D44" s="179"/>
      <c r="E44" s="238">
        <v>2706.2</v>
      </c>
      <c r="F44" s="171">
        <v>3728</v>
      </c>
      <c r="G44" s="171">
        <v>4228</v>
      </c>
      <c r="H44" s="171">
        <f t="shared" si="0"/>
        <v>500</v>
      </c>
      <c r="I44" s="171">
        <f t="shared" si="1"/>
        <v>500</v>
      </c>
      <c r="J44" s="190">
        <v>112</v>
      </c>
      <c r="K44" s="184">
        <v>0.11</v>
      </c>
      <c r="L44" s="184">
        <v>329.5</v>
      </c>
      <c r="M44" s="184">
        <f t="shared" si="2"/>
        <v>3035.7</v>
      </c>
      <c r="N44" s="184">
        <f t="shared" si="3"/>
        <v>36.25</v>
      </c>
      <c r="O44" s="245">
        <f t="shared" si="4"/>
        <v>0.013395</v>
      </c>
      <c r="P44" s="190">
        <v>23</v>
      </c>
      <c r="Q44" s="190">
        <v>47.55</v>
      </c>
      <c r="R44" s="246">
        <f t="shared" si="5"/>
        <v>89</v>
      </c>
      <c r="S44" s="190"/>
      <c r="T44" s="184">
        <f t="shared" si="6"/>
        <v>416.2</v>
      </c>
      <c r="U44" s="247">
        <f t="shared" si="7"/>
        <v>4.68</v>
      </c>
      <c r="V44" s="215"/>
      <c r="W44" s="216"/>
      <c r="X44" s="216"/>
      <c r="Y44" s="217"/>
      <c r="Z44" s="217"/>
      <c r="AA44" s="217"/>
      <c r="AB44" s="216"/>
      <c r="AC44" s="216"/>
      <c r="AD44" s="216"/>
      <c r="AE44" s="218"/>
      <c r="AF44" s="158"/>
      <c r="AG44" s="219"/>
      <c r="AH44" s="219"/>
      <c r="AI44" s="220"/>
      <c r="AJ44" s="219"/>
      <c r="AK44" s="199"/>
      <c r="AL44" s="221"/>
      <c r="AM44" s="221"/>
      <c r="AN44" s="222"/>
      <c r="AO44" s="222"/>
      <c r="AP44" s="223"/>
      <c r="AQ44" s="224"/>
      <c r="AR44" s="224"/>
      <c r="AS44" s="225"/>
      <c r="AT44" s="225"/>
      <c r="AU44" s="215"/>
      <c r="AV44" s="226"/>
      <c r="AW44" s="219"/>
      <c r="AX44" s="219"/>
      <c r="AY44" s="219"/>
      <c r="AZ44" s="221"/>
      <c r="BA44" s="221"/>
      <c r="BB44" s="221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</row>
    <row r="45" spans="1:100" ht="14.25">
      <c r="A45" s="162">
        <v>37</v>
      </c>
      <c r="B45" s="172" t="s">
        <v>49</v>
      </c>
      <c r="C45" s="43">
        <f t="shared" si="8"/>
        <v>2771.6</v>
      </c>
      <c r="D45" s="179"/>
      <c r="E45" s="238">
        <v>2771.6</v>
      </c>
      <c r="F45" s="171">
        <v>5759</v>
      </c>
      <c r="G45" s="171">
        <v>6381</v>
      </c>
      <c r="H45" s="171">
        <f t="shared" si="0"/>
        <v>622</v>
      </c>
      <c r="I45" s="171">
        <f t="shared" si="1"/>
        <v>622</v>
      </c>
      <c r="J45" s="190">
        <v>116</v>
      </c>
      <c r="K45" s="184">
        <v>0.11</v>
      </c>
      <c r="L45" s="184">
        <v>325.3</v>
      </c>
      <c r="M45" s="184">
        <f t="shared" si="2"/>
        <v>3096.9</v>
      </c>
      <c r="N45" s="184">
        <f t="shared" si="3"/>
        <v>35.78</v>
      </c>
      <c r="O45" s="245">
        <f t="shared" si="4"/>
        <v>0.01291</v>
      </c>
      <c r="P45" s="190">
        <v>61</v>
      </c>
      <c r="Q45" s="190">
        <v>181.79</v>
      </c>
      <c r="R45" s="246">
        <f t="shared" si="5"/>
        <v>55</v>
      </c>
      <c r="S45" s="190"/>
      <c r="T45" s="184">
        <f t="shared" si="6"/>
        <v>404.43</v>
      </c>
      <c r="U45" s="247">
        <f t="shared" si="7"/>
        <v>7.35</v>
      </c>
      <c r="V45" s="215"/>
      <c r="W45" s="216"/>
      <c r="X45" s="216"/>
      <c r="Y45" s="217"/>
      <c r="Z45" s="217"/>
      <c r="AA45" s="217"/>
      <c r="AB45" s="216"/>
      <c r="AC45" s="216"/>
      <c r="AD45" s="216"/>
      <c r="AE45" s="218"/>
      <c r="AF45" s="158"/>
      <c r="AG45" s="219"/>
      <c r="AH45" s="219"/>
      <c r="AI45" s="220"/>
      <c r="AJ45" s="219"/>
      <c r="AK45" s="199"/>
      <c r="AL45" s="221"/>
      <c r="AM45" s="221"/>
      <c r="AN45" s="222"/>
      <c r="AO45" s="222"/>
      <c r="AP45" s="223"/>
      <c r="AQ45" s="224"/>
      <c r="AR45" s="224"/>
      <c r="AS45" s="225"/>
      <c r="AT45" s="225"/>
      <c r="AU45" s="215"/>
      <c r="AV45" s="226"/>
      <c r="AW45" s="219"/>
      <c r="AX45" s="219"/>
      <c r="AY45" s="219"/>
      <c r="AZ45" s="221"/>
      <c r="BA45" s="221"/>
      <c r="BB45" s="221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</row>
    <row r="46" spans="1:100" ht="14.25">
      <c r="A46" s="162">
        <v>38</v>
      </c>
      <c r="B46" s="173" t="s">
        <v>50</v>
      </c>
      <c r="C46" s="43">
        <v>3043.9</v>
      </c>
      <c r="D46" s="179">
        <v>144.3</v>
      </c>
      <c r="E46" s="238">
        <v>3189.7</v>
      </c>
      <c r="F46" s="171">
        <v>7200</v>
      </c>
      <c r="G46" s="171">
        <v>7924</v>
      </c>
      <c r="H46" s="171">
        <f t="shared" si="0"/>
        <v>724</v>
      </c>
      <c r="I46" s="171">
        <f t="shared" si="1"/>
        <v>724</v>
      </c>
      <c r="J46" s="190">
        <v>136</v>
      </c>
      <c r="K46" s="184">
        <v>0.09</v>
      </c>
      <c r="L46" s="184">
        <v>244.4</v>
      </c>
      <c r="M46" s="184">
        <f t="shared" si="2"/>
        <v>3434.1</v>
      </c>
      <c r="N46" s="184">
        <f t="shared" si="3"/>
        <v>22</v>
      </c>
      <c r="O46" s="245">
        <f t="shared" si="4"/>
        <v>0.006897</v>
      </c>
      <c r="P46" s="190">
        <v>28</v>
      </c>
      <c r="Q46" s="190">
        <v>42.78</v>
      </c>
      <c r="R46" s="246">
        <f t="shared" si="5"/>
        <v>108</v>
      </c>
      <c r="S46" s="190">
        <v>2.045</v>
      </c>
      <c r="T46" s="184">
        <f t="shared" si="6"/>
        <v>657.18</v>
      </c>
      <c r="U46" s="247">
        <f t="shared" si="7"/>
        <v>6.09</v>
      </c>
      <c r="V46" s="228"/>
      <c r="W46" s="216"/>
      <c r="X46" s="216"/>
      <c r="Y46" s="217"/>
      <c r="Z46" s="217"/>
      <c r="AA46" s="217"/>
      <c r="AB46" s="216"/>
      <c r="AC46" s="216"/>
      <c r="AD46" s="216"/>
      <c r="AE46" s="218"/>
      <c r="AF46" s="158"/>
      <c r="AG46" s="219"/>
      <c r="AH46" s="219"/>
      <c r="AI46" s="220"/>
      <c r="AJ46" s="219"/>
      <c r="AK46" s="221"/>
      <c r="AL46" s="221"/>
      <c r="AM46" s="221"/>
      <c r="AN46" s="222"/>
      <c r="AO46" s="222"/>
      <c r="AP46" s="223"/>
      <c r="AQ46" s="224"/>
      <c r="AR46" s="224"/>
      <c r="AS46" s="225"/>
      <c r="AT46" s="225"/>
      <c r="AU46" s="228"/>
      <c r="AV46" s="226"/>
      <c r="AW46" s="219"/>
      <c r="AX46" s="219"/>
      <c r="AY46" s="219"/>
      <c r="AZ46" s="221"/>
      <c r="BA46" s="221"/>
      <c r="BB46" s="221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</row>
    <row r="47" spans="1:100" ht="14.25">
      <c r="A47" s="174">
        <v>39</v>
      </c>
      <c r="B47" s="175" t="s">
        <v>51</v>
      </c>
      <c r="C47" s="43">
        <f t="shared" si="8"/>
        <v>3038.7</v>
      </c>
      <c r="D47" s="179">
        <v>142.9</v>
      </c>
      <c r="E47" s="238">
        <v>3181.6</v>
      </c>
      <c r="F47" s="171">
        <v>9911</v>
      </c>
      <c r="G47" s="171">
        <v>11042</v>
      </c>
      <c r="H47" s="171">
        <f t="shared" si="0"/>
        <v>1131</v>
      </c>
      <c r="I47" s="171">
        <f t="shared" si="1"/>
        <v>1131</v>
      </c>
      <c r="J47" s="190">
        <v>121</v>
      </c>
      <c r="K47" s="184">
        <v>0.09</v>
      </c>
      <c r="L47" s="184">
        <v>232.5</v>
      </c>
      <c r="M47" s="184">
        <f t="shared" si="2"/>
        <v>3414.1</v>
      </c>
      <c r="N47" s="184">
        <f t="shared" si="3"/>
        <v>20.93</v>
      </c>
      <c r="O47" s="245">
        <f t="shared" si="4"/>
        <v>0.006578</v>
      </c>
      <c r="P47" s="190">
        <v>22</v>
      </c>
      <c r="Q47" s="190">
        <v>68.71</v>
      </c>
      <c r="R47" s="246">
        <f t="shared" si="5"/>
        <v>99</v>
      </c>
      <c r="S47" s="190">
        <v>0.275</v>
      </c>
      <c r="T47" s="184">
        <f t="shared" si="6"/>
        <v>1041.09</v>
      </c>
      <c r="U47" s="247">
        <f t="shared" si="7"/>
        <v>10.52</v>
      </c>
      <c r="V47" s="228"/>
      <c r="W47" s="216"/>
      <c r="X47" s="216"/>
      <c r="Y47" s="217"/>
      <c r="Z47" s="217"/>
      <c r="AA47" s="217"/>
      <c r="AB47" s="216"/>
      <c r="AC47" s="216"/>
      <c r="AD47" s="216"/>
      <c r="AE47" s="218"/>
      <c r="AF47" s="158"/>
      <c r="AG47" s="219"/>
      <c r="AH47" s="219"/>
      <c r="AI47" s="220"/>
      <c r="AJ47" s="219"/>
      <c r="AK47" s="199"/>
      <c r="AL47" s="221"/>
      <c r="AM47" s="221"/>
      <c r="AN47" s="222"/>
      <c r="AO47" s="222"/>
      <c r="AP47" s="223"/>
      <c r="AQ47" s="224"/>
      <c r="AR47" s="224"/>
      <c r="AS47" s="225"/>
      <c r="AT47" s="225"/>
      <c r="AU47" s="228"/>
      <c r="AV47" s="226"/>
      <c r="AW47" s="219"/>
      <c r="AX47" s="219"/>
      <c r="AY47" s="219"/>
      <c r="AZ47" s="221"/>
      <c r="BA47" s="221"/>
      <c r="BB47" s="221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4">
        <v>40</v>
      </c>
      <c r="B48" s="172" t="s">
        <v>52</v>
      </c>
      <c r="C48" s="43">
        <v>2527.8</v>
      </c>
      <c r="D48" s="179">
        <v>232.5</v>
      </c>
      <c r="E48" s="238">
        <v>2760.3</v>
      </c>
      <c r="F48" s="171">
        <v>7161</v>
      </c>
      <c r="G48" s="171">
        <v>8022</v>
      </c>
      <c r="H48" s="171">
        <f t="shared" si="0"/>
        <v>861</v>
      </c>
      <c r="I48" s="171">
        <f t="shared" si="1"/>
        <v>861</v>
      </c>
      <c r="J48" s="190">
        <v>116</v>
      </c>
      <c r="K48" s="184">
        <v>0.08</v>
      </c>
      <c r="L48" s="184">
        <v>197.5</v>
      </c>
      <c r="M48" s="184">
        <f t="shared" si="2"/>
        <v>2957.8</v>
      </c>
      <c r="N48" s="184">
        <f t="shared" si="3"/>
        <v>15.8</v>
      </c>
      <c r="O48" s="245">
        <f t="shared" si="4"/>
        <v>0.005724</v>
      </c>
      <c r="P48" s="190">
        <v>21</v>
      </c>
      <c r="Q48" s="190">
        <v>25.05</v>
      </c>
      <c r="R48" s="246">
        <f t="shared" si="5"/>
        <v>95</v>
      </c>
      <c r="S48" s="180">
        <v>0.235</v>
      </c>
      <c r="T48" s="184">
        <f t="shared" si="6"/>
        <v>819.92</v>
      </c>
      <c r="U48" s="247">
        <f t="shared" si="7"/>
        <v>8.63</v>
      </c>
      <c r="V48" s="215"/>
      <c r="W48" s="216"/>
      <c r="X48" s="216"/>
      <c r="Y48" s="217"/>
      <c r="Z48" s="217"/>
      <c r="AA48" s="217"/>
      <c r="AB48" s="216"/>
      <c r="AC48" s="216"/>
      <c r="AD48" s="216"/>
      <c r="AE48" s="218"/>
      <c r="AF48" s="158"/>
      <c r="AG48" s="219"/>
      <c r="AH48" s="219"/>
      <c r="AI48" s="220"/>
      <c r="AJ48" s="219"/>
      <c r="AK48" s="221"/>
      <c r="AL48" s="221"/>
      <c r="AM48" s="221"/>
      <c r="AN48" s="222"/>
      <c r="AO48" s="222"/>
      <c r="AP48" s="223"/>
      <c r="AQ48" s="224"/>
      <c r="AR48" s="224"/>
      <c r="AS48" s="225"/>
      <c r="AT48" s="225"/>
      <c r="AU48" s="215"/>
      <c r="AV48" s="226"/>
      <c r="AW48" s="219"/>
      <c r="AX48" s="219"/>
      <c r="AY48" s="219"/>
      <c r="AZ48" s="221"/>
      <c r="BA48" s="221"/>
      <c r="BB48" s="221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</row>
    <row r="49" spans="1:100" ht="14.25">
      <c r="A49" s="162">
        <v>41</v>
      </c>
      <c r="B49" s="172" t="s">
        <v>53</v>
      </c>
      <c r="C49" s="43">
        <f t="shared" si="8"/>
        <v>3399.5</v>
      </c>
      <c r="D49" s="179">
        <v>57.5</v>
      </c>
      <c r="E49" s="238">
        <v>3457</v>
      </c>
      <c r="F49" s="171">
        <v>9051</v>
      </c>
      <c r="G49" s="171">
        <v>10002</v>
      </c>
      <c r="H49" s="171">
        <f t="shared" si="0"/>
        <v>951</v>
      </c>
      <c r="I49" s="171">
        <f t="shared" si="1"/>
        <v>951</v>
      </c>
      <c r="J49" s="190">
        <v>140</v>
      </c>
      <c r="K49" s="184">
        <v>0.09</v>
      </c>
      <c r="L49" s="184">
        <v>309.4</v>
      </c>
      <c r="M49" s="184">
        <f t="shared" si="2"/>
        <v>3766.4</v>
      </c>
      <c r="N49" s="184">
        <f t="shared" si="3"/>
        <v>27.85</v>
      </c>
      <c r="O49" s="245">
        <f t="shared" si="4"/>
        <v>0.008056</v>
      </c>
      <c r="P49" s="190">
        <v>32</v>
      </c>
      <c r="Q49" s="190">
        <v>71.42</v>
      </c>
      <c r="R49" s="246">
        <f t="shared" si="5"/>
        <v>108</v>
      </c>
      <c r="S49" s="190"/>
      <c r="T49" s="184">
        <f t="shared" si="6"/>
        <v>851.73</v>
      </c>
      <c r="U49" s="247">
        <f t="shared" si="7"/>
        <v>7.89</v>
      </c>
      <c r="V49" s="215"/>
      <c r="W49" s="216"/>
      <c r="X49" s="216"/>
      <c r="Y49" s="217"/>
      <c r="Z49" s="217"/>
      <c r="AA49" s="217"/>
      <c r="AB49" s="216"/>
      <c r="AC49" s="216"/>
      <c r="AD49" s="216"/>
      <c r="AE49" s="218"/>
      <c r="AF49" s="158"/>
      <c r="AG49" s="219"/>
      <c r="AH49" s="219"/>
      <c r="AI49" s="220"/>
      <c r="AJ49" s="219"/>
      <c r="AK49" s="199"/>
      <c r="AL49" s="221"/>
      <c r="AM49" s="221"/>
      <c r="AN49" s="222"/>
      <c r="AO49" s="222"/>
      <c r="AP49" s="223"/>
      <c r="AQ49" s="224"/>
      <c r="AR49" s="224"/>
      <c r="AS49" s="225"/>
      <c r="AT49" s="225"/>
      <c r="AU49" s="215"/>
      <c r="AV49" s="226"/>
      <c r="AW49" s="219"/>
      <c r="AX49" s="219"/>
      <c r="AY49" s="219"/>
      <c r="AZ49" s="221"/>
      <c r="BA49" s="221"/>
      <c r="BB49" s="221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62">
        <v>42</v>
      </c>
      <c r="B50" s="172" t="s">
        <v>54</v>
      </c>
      <c r="C50" s="43">
        <f t="shared" si="8"/>
        <v>3899.3</v>
      </c>
      <c r="D50" s="179"/>
      <c r="E50" s="238">
        <v>3899.3</v>
      </c>
      <c r="F50" s="171">
        <v>7456</v>
      </c>
      <c r="G50" s="171">
        <f>I50+F50</f>
        <v>8113</v>
      </c>
      <c r="H50" s="171">
        <f t="shared" si="0"/>
        <v>657</v>
      </c>
      <c r="I50" s="171">
        <v>657</v>
      </c>
      <c r="J50" s="190">
        <v>107</v>
      </c>
      <c r="K50" s="184">
        <v>0.12</v>
      </c>
      <c r="L50" s="184">
        <v>689.1</v>
      </c>
      <c r="M50" s="184">
        <f t="shared" si="2"/>
        <v>4588.4</v>
      </c>
      <c r="N50" s="184">
        <f t="shared" si="3"/>
        <v>82.69</v>
      </c>
      <c r="O50" s="245">
        <f t="shared" si="4"/>
        <v>0.021206</v>
      </c>
      <c r="P50" s="190">
        <v>43</v>
      </c>
      <c r="Q50" s="190">
        <v>120.48</v>
      </c>
      <c r="R50" s="246">
        <f t="shared" si="5"/>
        <v>64</v>
      </c>
      <c r="S50" s="190"/>
      <c r="T50" s="184">
        <f t="shared" si="6"/>
        <v>453.83</v>
      </c>
      <c r="U50" s="247">
        <f t="shared" si="7"/>
        <v>7.09</v>
      </c>
      <c r="V50" s="215"/>
      <c r="W50" s="216"/>
      <c r="X50" s="216"/>
      <c r="Y50" s="217"/>
      <c r="Z50" s="217"/>
      <c r="AA50" s="217"/>
      <c r="AB50" s="216"/>
      <c r="AC50" s="216"/>
      <c r="AD50" s="216"/>
      <c r="AE50" s="218"/>
      <c r="AF50" s="158"/>
      <c r="AG50" s="219"/>
      <c r="AH50" s="219"/>
      <c r="AI50" s="220"/>
      <c r="AJ50" s="219"/>
      <c r="AK50" s="199"/>
      <c r="AL50" s="221"/>
      <c r="AM50" s="221"/>
      <c r="AN50" s="222"/>
      <c r="AO50" s="222"/>
      <c r="AP50" s="223"/>
      <c r="AQ50" s="224"/>
      <c r="AR50" s="224"/>
      <c r="AS50" s="225"/>
      <c r="AT50" s="225"/>
      <c r="AU50" s="215"/>
      <c r="AV50" s="226"/>
      <c r="AW50" s="219"/>
      <c r="AX50" s="219"/>
      <c r="AY50" s="219"/>
      <c r="AZ50" s="221"/>
      <c r="BA50" s="221"/>
      <c r="BB50" s="221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</row>
    <row r="51" spans="1:100" ht="14.25">
      <c r="A51" s="162">
        <v>43</v>
      </c>
      <c r="B51" s="172" t="s">
        <v>55</v>
      </c>
      <c r="C51" s="43">
        <f t="shared" si="8"/>
        <v>3870.1</v>
      </c>
      <c r="D51" s="179"/>
      <c r="E51" s="238">
        <v>3870.1</v>
      </c>
      <c r="F51" s="171">
        <v>8305</v>
      </c>
      <c r="G51" s="171">
        <v>9163</v>
      </c>
      <c r="H51" s="171">
        <f t="shared" si="0"/>
        <v>858</v>
      </c>
      <c r="I51" s="171">
        <f t="shared" si="1"/>
        <v>858</v>
      </c>
      <c r="J51" s="190">
        <v>137</v>
      </c>
      <c r="K51" s="184">
        <v>0.12</v>
      </c>
      <c r="L51" s="184">
        <v>689.1</v>
      </c>
      <c r="M51" s="184">
        <f t="shared" si="2"/>
        <v>4559.2</v>
      </c>
      <c r="N51" s="184">
        <f t="shared" si="3"/>
        <v>82.69</v>
      </c>
      <c r="O51" s="245">
        <f t="shared" si="4"/>
        <v>0.021366</v>
      </c>
      <c r="P51" s="190">
        <v>32</v>
      </c>
      <c r="Q51" s="190">
        <v>38.75</v>
      </c>
      <c r="R51" s="246">
        <f t="shared" si="5"/>
        <v>105</v>
      </c>
      <c r="S51" s="190"/>
      <c r="T51" s="184">
        <f t="shared" si="6"/>
        <v>736.56</v>
      </c>
      <c r="U51" s="247">
        <f t="shared" si="7"/>
        <v>7.01</v>
      </c>
      <c r="V51" s="215"/>
      <c r="W51" s="216"/>
      <c r="X51" s="216"/>
      <c r="Y51" s="217"/>
      <c r="Z51" s="217"/>
      <c r="AA51" s="217"/>
      <c r="AB51" s="216"/>
      <c r="AC51" s="216"/>
      <c r="AD51" s="216"/>
      <c r="AE51" s="218"/>
      <c r="AF51" s="158"/>
      <c r="AG51" s="219"/>
      <c r="AH51" s="219"/>
      <c r="AI51" s="220"/>
      <c r="AJ51" s="219"/>
      <c r="AK51" s="199"/>
      <c r="AL51" s="221"/>
      <c r="AM51" s="221"/>
      <c r="AN51" s="222"/>
      <c r="AO51" s="222"/>
      <c r="AP51" s="223"/>
      <c r="AQ51" s="224"/>
      <c r="AR51" s="224"/>
      <c r="AS51" s="225"/>
      <c r="AT51" s="225"/>
      <c r="AU51" s="215"/>
      <c r="AV51" s="226"/>
      <c r="AW51" s="219"/>
      <c r="AX51" s="219"/>
      <c r="AY51" s="219"/>
      <c r="AZ51" s="221"/>
      <c r="BA51" s="221"/>
      <c r="BB51" s="221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</row>
    <row r="52" spans="1:100" ht="14.25">
      <c r="A52" s="162">
        <v>44</v>
      </c>
      <c r="B52" s="172" t="s">
        <v>56</v>
      </c>
      <c r="C52" s="43">
        <v>6488.9</v>
      </c>
      <c r="D52" s="179"/>
      <c r="E52" s="238">
        <v>6492.2</v>
      </c>
      <c r="F52" s="171">
        <v>14732</v>
      </c>
      <c r="G52" s="171">
        <v>16292</v>
      </c>
      <c r="H52" s="171">
        <f t="shared" si="0"/>
        <v>1560</v>
      </c>
      <c r="I52" s="171">
        <f t="shared" si="1"/>
        <v>1560</v>
      </c>
      <c r="J52" s="190">
        <v>250</v>
      </c>
      <c r="K52" s="184">
        <v>0.11</v>
      </c>
      <c r="L52" s="184">
        <v>1176.3</v>
      </c>
      <c r="M52" s="184">
        <f t="shared" si="2"/>
        <v>7668.5</v>
      </c>
      <c r="N52" s="184">
        <f t="shared" si="3"/>
        <v>129.39</v>
      </c>
      <c r="O52" s="245">
        <f t="shared" si="4"/>
        <v>0.01993</v>
      </c>
      <c r="P52" s="190">
        <v>91</v>
      </c>
      <c r="Q52" s="190">
        <v>259.68</v>
      </c>
      <c r="R52" s="246">
        <f t="shared" si="5"/>
        <v>159</v>
      </c>
      <c r="S52" s="190"/>
      <c r="T52" s="184">
        <f t="shared" si="6"/>
        <v>1170.93</v>
      </c>
      <c r="U52" s="247">
        <f t="shared" si="7"/>
        <v>7.36</v>
      </c>
      <c r="V52" s="215"/>
      <c r="W52" s="216"/>
      <c r="X52" s="216"/>
      <c r="Y52" s="217"/>
      <c r="Z52" s="217"/>
      <c r="AA52" s="217"/>
      <c r="AB52" s="216"/>
      <c r="AC52" s="216"/>
      <c r="AD52" s="216"/>
      <c r="AE52" s="218"/>
      <c r="AF52" s="158"/>
      <c r="AG52" s="219"/>
      <c r="AH52" s="219"/>
      <c r="AI52" s="220"/>
      <c r="AJ52" s="219"/>
      <c r="AK52" s="199"/>
      <c r="AL52" s="221"/>
      <c r="AM52" s="221"/>
      <c r="AN52" s="222"/>
      <c r="AO52" s="222"/>
      <c r="AP52" s="223"/>
      <c r="AQ52" s="224"/>
      <c r="AR52" s="224"/>
      <c r="AS52" s="225"/>
      <c r="AT52" s="225"/>
      <c r="AU52" s="215"/>
      <c r="AV52" s="226"/>
      <c r="AW52" s="219"/>
      <c r="AX52" s="219"/>
      <c r="AY52" s="219"/>
      <c r="AZ52" s="221"/>
      <c r="BA52" s="221"/>
      <c r="BB52" s="221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</row>
    <row r="53" spans="1:100" ht="14.25">
      <c r="A53" s="162">
        <v>45</v>
      </c>
      <c r="B53" s="172" t="s">
        <v>57</v>
      </c>
      <c r="C53" s="43">
        <f t="shared" si="8"/>
        <v>6807</v>
      </c>
      <c r="D53" s="179"/>
      <c r="E53" s="238">
        <v>6807</v>
      </c>
      <c r="F53" s="171">
        <v>9012</v>
      </c>
      <c r="G53" s="171">
        <v>9916</v>
      </c>
      <c r="H53" s="171">
        <f t="shared" si="0"/>
        <v>904</v>
      </c>
      <c r="I53" s="171">
        <f t="shared" si="1"/>
        <v>904</v>
      </c>
      <c r="J53" s="190">
        <v>199</v>
      </c>
      <c r="K53" s="184">
        <v>0.11</v>
      </c>
      <c r="L53" s="184">
        <v>953.4</v>
      </c>
      <c r="M53" s="184">
        <f t="shared" si="2"/>
        <v>7760.4</v>
      </c>
      <c r="N53" s="184">
        <f t="shared" si="3"/>
        <v>104.87</v>
      </c>
      <c r="O53" s="245">
        <f t="shared" si="4"/>
        <v>0.015406</v>
      </c>
      <c r="P53" s="190">
        <v>88</v>
      </c>
      <c r="Q53" s="190">
        <v>355.9</v>
      </c>
      <c r="R53" s="246">
        <f t="shared" si="5"/>
        <v>111</v>
      </c>
      <c r="S53" s="190"/>
      <c r="T53" s="184">
        <f t="shared" si="6"/>
        <v>443.23</v>
      </c>
      <c r="U53" s="247">
        <f t="shared" si="7"/>
        <v>3.99</v>
      </c>
      <c r="V53" s="215"/>
      <c r="W53" s="216"/>
      <c r="X53" s="216"/>
      <c r="Y53" s="217"/>
      <c r="Z53" s="217"/>
      <c r="AA53" s="217"/>
      <c r="AB53" s="216"/>
      <c r="AC53" s="216"/>
      <c r="AD53" s="216"/>
      <c r="AE53" s="218"/>
      <c r="AF53" s="158"/>
      <c r="AG53" s="219"/>
      <c r="AH53" s="219"/>
      <c r="AI53" s="220"/>
      <c r="AJ53" s="219"/>
      <c r="AK53" s="199"/>
      <c r="AL53" s="221"/>
      <c r="AM53" s="221"/>
      <c r="AN53" s="222"/>
      <c r="AO53" s="222"/>
      <c r="AP53" s="223"/>
      <c r="AQ53" s="224"/>
      <c r="AR53" s="224"/>
      <c r="AS53" s="225"/>
      <c r="AT53" s="225"/>
      <c r="AU53" s="215"/>
      <c r="AV53" s="226"/>
      <c r="AW53" s="219"/>
      <c r="AX53" s="219"/>
      <c r="AY53" s="219"/>
      <c r="AZ53" s="221"/>
      <c r="BA53" s="221"/>
      <c r="BB53" s="221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</row>
    <row r="54" spans="1:100" ht="14.25">
      <c r="A54" s="162"/>
      <c r="B54" s="172"/>
      <c r="C54" s="172"/>
      <c r="D54" s="172"/>
      <c r="E54" s="239"/>
      <c r="F54" s="184"/>
      <c r="G54" s="171"/>
      <c r="H54" s="171"/>
      <c r="I54" s="171"/>
      <c r="J54" s="181"/>
      <c r="K54" s="184"/>
      <c r="L54" s="184"/>
      <c r="M54" s="184"/>
      <c r="N54" s="184"/>
      <c r="O54" s="245"/>
      <c r="P54" s="181"/>
      <c r="Q54" s="181"/>
      <c r="R54" s="246"/>
      <c r="S54" s="181"/>
      <c r="T54" s="184"/>
      <c r="U54" s="247"/>
      <c r="V54" s="215"/>
      <c r="W54" s="216"/>
      <c r="X54" s="216"/>
      <c r="Y54" s="217"/>
      <c r="Z54" s="217"/>
      <c r="AA54" s="217"/>
      <c r="AB54" s="216"/>
      <c r="AC54" s="216"/>
      <c r="AD54" s="216"/>
      <c r="AE54" s="218"/>
      <c r="AF54" s="158"/>
      <c r="AG54" s="219"/>
      <c r="AH54" s="219"/>
      <c r="AI54" s="220"/>
      <c r="AJ54" s="219"/>
      <c r="AK54" s="199"/>
      <c r="AL54" s="221"/>
      <c r="AM54" s="221"/>
      <c r="AN54" s="222"/>
      <c r="AO54" s="222"/>
      <c r="AP54" s="223"/>
      <c r="AQ54" s="229"/>
      <c r="AR54" s="224"/>
      <c r="AS54" s="225"/>
      <c r="AT54" s="225"/>
      <c r="AU54" s="215"/>
      <c r="AV54" s="226"/>
      <c r="AW54" s="219"/>
      <c r="AX54" s="219"/>
      <c r="AY54" s="219"/>
      <c r="AZ54" s="221"/>
      <c r="BA54" s="221"/>
      <c r="BB54" s="221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</row>
    <row r="55" spans="1:100" ht="14.25">
      <c r="A55" s="162"/>
      <c r="B55" s="172"/>
      <c r="C55" s="172"/>
      <c r="D55" s="172"/>
      <c r="E55" s="239"/>
      <c r="F55" s="184"/>
      <c r="G55" s="171"/>
      <c r="H55" s="171"/>
      <c r="I55" s="171"/>
      <c r="J55" s="181"/>
      <c r="K55" s="184"/>
      <c r="L55" s="184"/>
      <c r="M55" s="184"/>
      <c r="N55" s="184"/>
      <c r="O55" s="245"/>
      <c r="P55" s="181"/>
      <c r="Q55" s="181"/>
      <c r="R55" s="246"/>
      <c r="S55" s="181"/>
      <c r="T55" s="184"/>
      <c r="U55" s="247"/>
      <c r="V55" s="215"/>
      <c r="W55" s="216"/>
      <c r="X55" s="216"/>
      <c r="Y55" s="217"/>
      <c r="Z55" s="217"/>
      <c r="AA55" s="217"/>
      <c r="AB55" s="216"/>
      <c r="AC55" s="216"/>
      <c r="AD55" s="216"/>
      <c r="AE55" s="218"/>
      <c r="AF55" s="158"/>
      <c r="AG55" s="219"/>
      <c r="AH55" s="219"/>
      <c r="AI55" s="220"/>
      <c r="AJ55" s="219"/>
      <c r="AK55" s="199"/>
      <c r="AL55" s="221"/>
      <c r="AM55" s="221"/>
      <c r="AN55" s="222"/>
      <c r="AO55" s="222"/>
      <c r="AP55" s="223"/>
      <c r="AQ55" s="229"/>
      <c r="AR55" s="224"/>
      <c r="AS55" s="225"/>
      <c r="AT55" s="225"/>
      <c r="AU55" s="215"/>
      <c r="AV55" s="226"/>
      <c r="AW55" s="219"/>
      <c r="AX55" s="219"/>
      <c r="AY55" s="219"/>
      <c r="AZ55" s="221"/>
      <c r="BA55" s="221"/>
      <c r="BB55" s="221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</row>
    <row r="56" spans="1:100" ht="15">
      <c r="A56" s="176"/>
      <c r="B56" s="177" t="s">
        <v>58</v>
      </c>
      <c r="C56" s="178">
        <f aca="true" t="shared" si="9" ref="C56:Q56">SUM(C9:C55)</f>
        <v>167059.4</v>
      </c>
      <c r="D56" s="178">
        <f t="shared" si="9"/>
        <v>3004.7</v>
      </c>
      <c r="E56" s="240">
        <f t="shared" si="9"/>
        <v>170156.7</v>
      </c>
      <c r="F56" s="193">
        <f t="shared" si="9"/>
        <v>428860</v>
      </c>
      <c r="G56" s="193">
        <f t="shared" si="9"/>
        <v>471389</v>
      </c>
      <c r="H56" s="193"/>
      <c r="I56" s="193">
        <f t="shared" si="9"/>
        <v>42529</v>
      </c>
      <c r="J56" s="194">
        <f t="shared" si="9"/>
        <v>6698</v>
      </c>
      <c r="K56" s="194">
        <f t="shared" si="9"/>
        <v>4.3</v>
      </c>
      <c r="L56" s="194">
        <f t="shared" si="9"/>
        <v>18206</v>
      </c>
      <c r="M56" s="184">
        <f t="shared" si="2"/>
        <v>188362.7</v>
      </c>
      <c r="N56" s="184">
        <f>SUM(N9:N53)</f>
        <v>1816.59</v>
      </c>
      <c r="O56" s="245">
        <f t="shared" si="4"/>
        <v>0.010676</v>
      </c>
      <c r="P56" s="194">
        <f t="shared" si="9"/>
        <v>2024</v>
      </c>
      <c r="Q56" s="194">
        <f t="shared" si="9"/>
        <v>5172.6</v>
      </c>
      <c r="R56" s="246">
        <f>SUM(R9:R53)</f>
        <v>4674</v>
      </c>
      <c r="S56" s="246">
        <f>SUM(S9:S53)</f>
        <v>46.82</v>
      </c>
      <c r="T56" s="246">
        <f>SUM(T9:T53)</f>
        <v>35493.09</v>
      </c>
      <c r="U56" s="247"/>
      <c r="V56" s="230"/>
      <c r="W56" s="216"/>
      <c r="X56" s="216"/>
      <c r="Y56" s="216"/>
      <c r="Z56" s="216"/>
      <c r="AA56" s="216"/>
      <c r="AB56" s="216"/>
      <c r="AC56" s="216"/>
      <c r="AD56" s="216"/>
      <c r="AE56" s="218"/>
      <c r="AF56" s="158"/>
      <c r="AG56" s="219"/>
      <c r="AH56" s="219"/>
      <c r="AI56" s="220"/>
      <c r="AJ56" s="219"/>
      <c r="AK56" s="231"/>
      <c r="AL56" s="221"/>
      <c r="AM56" s="221"/>
      <c r="AN56" s="222"/>
      <c r="AO56" s="222"/>
      <c r="AP56" s="223"/>
      <c r="AQ56" s="229"/>
      <c r="AR56" s="229"/>
      <c r="AS56" s="225"/>
      <c r="AT56" s="225"/>
      <c r="AU56" s="230"/>
      <c r="AV56" s="226"/>
      <c r="AW56" s="219"/>
      <c r="AX56" s="219"/>
      <c r="AY56" s="219"/>
      <c r="AZ56" s="221"/>
      <c r="BA56" s="221"/>
      <c r="BB56" s="221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</row>
    <row r="57" spans="1:100" ht="15">
      <c r="A57" s="176"/>
      <c r="B57" s="177"/>
      <c r="C57" s="177"/>
      <c r="D57" s="177"/>
      <c r="E57" s="240"/>
      <c r="F57" s="184"/>
      <c r="G57" s="171"/>
      <c r="H57" s="171"/>
      <c r="I57" s="171"/>
      <c r="J57" s="181"/>
      <c r="K57" s="184"/>
      <c r="L57" s="184"/>
      <c r="M57" s="184"/>
      <c r="N57" s="184"/>
      <c r="O57" s="245"/>
      <c r="P57" s="181"/>
      <c r="Q57" s="181"/>
      <c r="R57" s="246"/>
      <c r="S57" s="181"/>
      <c r="T57" s="184"/>
      <c r="U57" s="247"/>
      <c r="V57" s="230"/>
      <c r="W57" s="216"/>
      <c r="X57" s="216"/>
      <c r="Y57" s="217"/>
      <c r="Z57" s="217"/>
      <c r="AA57" s="217"/>
      <c r="AB57" s="216"/>
      <c r="AC57" s="216"/>
      <c r="AD57" s="216"/>
      <c r="AE57" s="218"/>
      <c r="AF57" s="158"/>
      <c r="AG57" s="219"/>
      <c r="AH57" s="219"/>
      <c r="AI57" s="220"/>
      <c r="AJ57" s="219"/>
      <c r="AK57" s="199"/>
      <c r="AL57" s="221"/>
      <c r="AM57" s="221"/>
      <c r="AN57" s="222"/>
      <c r="AO57" s="222"/>
      <c r="AP57" s="223"/>
      <c r="AQ57" s="229"/>
      <c r="AR57" s="224"/>
      <c r="AS57" s="225"/>
      <c r="AT57" s="225"/>
      <c r="AU57" s="230"/>
      <c r="AV57" s="226"/>
      <c r="AW57" s="219"/>
      <c r="AX57" s="219"/>
      <c r="AY57" s="219"/>
      <c r="AZ57" s="221"/>
      <c r="BA57" s="221"/>
      <c r="BB57" s="221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</row>
    <row r="58" spans="1:100" ht="14.25">
      <c r="A58" s="162">
        <v>46</v>
      </c>
      <c r="B58" s="172" t="s">
        <v>41</v>
      </c>
      <c r="C58" s="169">
        <v>10019.3</v>
      </c>
      <c r="D58" s="172"/>
      <c r="E58" s="239">
        <f>C58</f>
        <v>10019.3</v>
      </c>
      <c r="F58" s="171">
        <v>5368</v>
      </c>
      <c r="G58" s="171">
        <v>5942</v>
      </c>
      <c r="H58" s="171">
        <f>G58-F58+G59-F59</f>
        <v>2580</v>
      </c>
      <c r="I58" s="171">
        <f>G58-F58+G59-F59</f>
        <v>2580</v>
      </c>
      <c r="J58" s="190">
        <v>384</v>
      </c>
      <c r="K58" s="184">
        <v>0.11</v>
      </c>
      <c r="L58" s="184">
        <v>1819.6</v>
      </c>
      <c r="M58" s="184">
        <f t="shared" si="2"/>
        <v>11838.9</v>
      </c>
      <c r="N58" s="184">
        <f t="shared" si="3"/>
        <v>200.16</v>
      </c>
      <c r="O58" s="245">
        <f t="shared" si="4"/>
        <v>0.019977</v>
      </c>
      <c r="P58" s="190">
        <v>112</v>
      </c>
      <c r="Q58" s="190">
        <v>285.66</v>
      </c>
      <c r="R58" s="246">
        <f t="shared" si="5"/>
        <v>272</v>
      </c>
      <c r="S58" s="190">
        <v>0</v>
      </c>
      <c r="T58" s="184">
        <f t="shared" si="6"/>
        <v>2094.18</v>
      </c>
      <c r="U58" s="247">
        <f t="shared" si="7"/>
        <v>7.7</v>
      </c>
      <c r="V58" s="215"/>
      <c r="W58" s="216"/>
      <c r="X58" s="216"/>
      <c r="Y58" s="217"/>
      <c r="Z58" s="217"/>
      <c r="AA58" s="217"/>
      <c r="AB58" s="216"/>
      <c r="AC58" s="216"/>
      <c r="AD58" s="216"/>
      <c r="AE58" s="218"/>
      <c r="AF58" s="158"/>
      <c r="AG58" s="219"/>
      <c r="AH58" s="219"/>
      <c r="AI58" s="220"/>
      <c r="AJ58" s="219"/>
      <c r="AK58" s="199"/>
      <c r="AL58" s="221"/>
      <c r="AM58" s="221"/>
      <c r="AN58" s="222"/>
      <c r="AO58" s="222"/>
      <c r="AP58" s="223"/>
      <c r="AQ58" s="229"/>
      <c r="AR58" s="224"/>
      <c r="AS58" s="225"/>
      <c r="AT58" s="225"/>
      <c r="AU58" s="215"/>
      <c r="AV58" s="226"/>
      <c r="AW58" s="219"/>
      <c r="AX58" s="219"/>
      <c r="AY58" s="219"/>
      <c r="AZ58" s="221"/>
      <c r="BA58" s="221"/>
      <c r="BB58" s="221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</row>
    <row r="59" spans="1:100" ht="14.25">
      <c r="A59" s="162"/>
      <c r="B59" s="172"/>
      <c r="C59" s="172"/>
      <c r="D59" s="172"/>
      <c r="E59" s="239"/>
      <c r="F59" s="171">
        <v>16498</v>
      </c>
      <c r="G59" s="171">
        <v>18504</v>
      </c>
      <c r="H59" s="171"/>
      <c r="I59" s="171"/>
      <c r="J59" s="181"/>
      <c r="K59" s="184"/>
      <c r="L59" s="184"/>
      <c r="M59" s="184"/>
      <c r="N59" s="184"/>
      <c r="O59" s="245"/>
      <c r="P59" s="181"/>
      <c r="Q59" s="181"/>
      <c r="R59" s="246"/>
      <c r="S59" s="181"/>
      <c r="T59" s="184"/>
      <c r="U59" s="247"/>
      <c r="V59" s="215"/>
      <c r="W59" s="216"/>
      <c r="X59" s="216"/>
      <c r="Y59" s="217"/>
      <c r="Z59" s="217"/>
      <c r="AA59" s="217"/>
      <c r="AB59" s="216"/>
      <c r="AC59" s="216"/>
      <c r="AD59" s="216"/>
      <c r="AE59" s="218"/>
      <c r="AF59" s="158"/>
      <c r="AG59" s="219"/>
      <c r="AH59" s="219"/>
      <c r="AI59" s="220"/>
      <c r="AJ59" s="219"/>
      <c r="AK59" s="199"/>
      <c r="AL59" s="221"/>
      <c r="AM59" s="221"/>
      <c r="AN59" s="222"/>
      <c r="AO59" s="222"/>
      <c r="AP59" s="223"/>
      <c r="AQ59" s="229"/>
      <c r="AR59" s="224"/>
      <c r="AS59" s="225"/>
      <c r="AT59" s="225"/>
      <c r="AU59" s="215"/>
      <c r="AV59" s="226"/>
      <c r="AW59" s="219"/>
      <c r="AX59" s="219"/>
      <c r="AY59" s="219"/>
      <c r="AZ59" s="221"/>
      <c r="BA59" s="221"/>
      <c r="BB59" s="221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</row>
    <row r="60" spans="1:100" ht="15">
      <c r="A60" s="162"/>
      <c r="B60" s="177" t="s">
        <v>75</v>
      </c>
      <c r="C60" s="178">
        <f aca="true" t="shared" si="10" ref="C60:Q60">SUM(C56:C58)</f>
        <v>177078.7</v>
      </c>
      <c r="D60" s="178">
        <f t="shared" si="10"/>
        <v>3004.7</v>
      </c>
      <c r="E60" s="240">
        <f t="shared" si="10"/>
        <v>180176</v>
      </c>
      <c r="F60" s="193">
        <f>F56+F58+F59</f>
        <v>450726</v>
      </c>
      <c r="G60" s="193">
        <f t="shared" si="10"/>
        <v>477331</v>
      </c>
      <c r="H60" s="193"/>
      <c r="I60" s="193">
        <f t="shared" si="10"/>
        <v>45109</v>
      </c>
      <c r="J60" s="195">
        <f t="shared" si="10"/>
        <v>7082</v>
      </c>
      <c r="K60" s="195">
        <f t="shared" si="10"/>
        <v>4.4</v>
      </c>
      <c r="L60" s="195">
        <f t="shared" si="10"/>
        <v>20025.6</v>
      </c>
      <c r="M60" s="184">
        <f t="shared" si="2"/>
        <v>200201.6</v>
      </c>
      <c r="N60" s="184">
        <f>N58+N56</f>
        <v>2016.75</v>
      </c>
      <c r="O60" s="245">
        <f t="shared" si="4"/>
        <v>0.011193</v>
      </c>
      <c r="P60" s="195">
        <f t="shared" si="10"/>
        <v>2136</v>
      </c>
      <c r="Q60" s="195">
        <f t="shared" si="10"/>
        <v>5458.3</v>
      </c>
      <c r="R60" s="246">
        <f t="shared" si="5"/>
        <v>4946</v>
      </c>
      <c r="S60" s="246">
        <f>S56+S58</f>
        <v>46.82</v>
      </c>
      <c r="T60" s="171">
        <f>T56+T58</f>
        <v>37587.27</v>
      </c>
      <c r="U60" s="247"/>
      <c r="V60" s="230"/>
      <c r="W60" s="216"/>
      <c r="X60" s="216"/>
      <c r="Y60" s="216"/>
      <c r="Z60" s="216"/>
      <c r="AA60" s="216"/>
      <c r="AB60" s="216"/>
      <c r="AC60" s="216"/>
      <c r="AD60" s="216"/>
      <c r="AE60" s="218"/>
      <c r="AF60" s="158"/>
      <c r="AG60" s="219"/>
      <c r="AH60" s="219"/>
      <c r="AI60" s="220"/>
      <c r="AJ60" s="219"/>
      <c r="AK60" s="232"/>
      <c r="AL60" s="221"/>
      <c r="AM60" s="221"/>
      <c r="AN60" s="222"/>
      <c r="AO60" s="222"/>
      <c r="AP60" s="223"/>
      <c r="AQ60" s="229"/>
      <c r="AR60" s="229"/>
      <c r="AS60" s="225"/>
      <c r="AT60" s="225"/>
      <c r="AU60" s="230"/>
      <c r="AV60" s="226"/>
      <c r="AW60" s="219"/>
      <c r="AX60" s="219"/>
      <c r="AY60" s="219"/>
      <c r="AZ60" s="221"/>
      <c r="BA60" s="221"/>
      <c r="BB60" s="221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</row>
    <row r="61" spans="5:100" ht="12.75">
      <c r="E61" s="196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233"/>
      <c r="W61" s="233"/>
      <c r="X61" s="233"/>
      <c r="Y61" s="233"/>
      <c r="Z61" s="233"/>
      <c r="AA61" s="233"/>
      <c r="AB61" s="233"/>
      <c r="AC61" s="233"/>
      <c r="AD61" s="233"/>
      <c r="AE61" s="234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82"/>
      <c r="J62" s="159"/>
      <c r="K62" s="159"/>
      <c r="L62" s="159"/>
      <c r="M62" s="159"/>
      <c r="N62" s="159"/>
      <c r="O62" s="159"/>
      <c r="P62" s="159"/>
      <c r="Q62" s="159"/>
      <c r="R62" s="159"/>
      <c r="Y62" s="188"/>
      <c r="Z62" s="183"/>
      <c r="AE62" s="185"/>
      <c r="AF62" s="158"/>
      <c r="AG62" s="158"/>
      <c r="AH62" s="158"/>
      <c r="AI62" s="158"/>
      <c r="AJ62" s="158"/>
      <c r="AK62" s="158"/>
      <c r="AL62" s="158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</row>
    <row r="63" spans="1:100" ht="46.5" customHeight="1">
      <c r="A63" s="295" t="s">
        <v>110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160"/>
      <c r="S63" s="160"/>
      <c r="T63" s="160"/>
      <c r="U63" s="160"/>
      <c r="V63" s="160"/>
      <c r="W63" s="160"/>
      <c r="X63" s="160"/>
      <c r="Y63" s="189"/>
      <c r="Z63" s="160"/>
      <c r="AA63" s="160"/>
      <c r="AB63" s="160"/>
      <c r="AC63" s="160"/>
      <c r="AD63" s="160"/>
      <c r="AE63" s="186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</row>
    <row r="64" spans="25:100" ht="12.75">
      <c r="Y64" s="188"/>
      <c r="AE64" s="185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</row>
    <row r="65" spans="1:100" ht="15.75">
      <c r="A65" s="298" t="s">
        <v>113</v>
      </c>
      <c r="B65" s="298"/>
      <c r="C65" s="297" t="s">
        <v>121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Y65" s="18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</row>
    <row r="66" spans="25:100" ht="12.75">
      <c r="Y66" s="18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</row>
    <row r="67" spans="25:100" ht="12.75">
      <c r="Y67" s="18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25:100" ht="12.75">
      <c r="Y68" s="18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</row>
    <row r="69" spans="25:100" ht="12.75">
      <c r="Y69" s="18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</row>
    <row r="70" spans="25:100" ht="12.75">
      <c r="Y70" s="18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</row>
    <row r="71" spans="25:100" ht="12.75">
      <c r="Y71" s="18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</row>
    <row r="72" spans="25:100" ht="12.75">
      <c r="Y72" s="18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</row>
    <row r="73" spans="25:100" ht="12.75">
      <c r="Y73" s="18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</row>
    <row r="74" spans="25:100" ht="12.75">
      <c r="Y74" s="18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</row>
    <row r="75" spans="25:100" ht="12.75">
      <c r="Y75" s="18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</row>
    <row r="76" spans="25:100" ht="12.75">
      <c r="Y76" s="18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</row>
    <row r="77" spans="25:100" ht="12.75">
      <c r="Y77" s="18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</row>
    <row r="78" spans="25:100" ht="12.75">
      <c r="Y78" s="18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</row>
    <row r="79" spans="25:100" ht="12.75">
      <c r="Y79" s="18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</row>
    <row r="80" spans="25:100" ht="12.75">
      <c r="Y80" s="18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</row>
    <row r="81" spans="25:100" ht="12.75">
      <c r="Y81" s="18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</row>
    <row r="82" spans="25:100" ht="12.75">
      <c r="Y82" s="18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</row>
    <row r="83" spans="25:100" ht="12.75">
      <c r="Y83" s="18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</row>
    <row r="84" spans="25:100" ht="12.75">
      <c r="Y84" s="18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</row>
    <row r="85" spans="25:100" ht="12.75">
      <c r="Y85" s="18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</row>
    <row r="86" spans="25:100" ht="12.75">
      <c r="Y86" s="18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</row>
    <row r="87" spans="25:100" ht="12.75">
      <c r="Y87" s="18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</row>
    <row r="88" spans="25:100" ht="12.75">
      <c r="Y88" s="18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</row>
    <row r="89" spans="25:100" ht="12.75">
      <c r="Y89" s="18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</row>
    <row r="90" spans="25:100" ht="12.75">
      <c r="Y90" s="18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</row>
    <row r="91" spans="25:100" ht="12.75">
      <c r="Y91" s="18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</row>
    <row r="92" spans="25:100" ht="12.75">
      <c r="Y92" s="18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</row>
    <row r="93" spans="25:100" ht="12.75">
      <c r="Y93" s="18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</row>
    <row r="94" spans="25:100" ht="12.75">
      <c r="Y94" s="18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</row>
    <row r="95" spans="25:100" ht="12.75">
      <c r="Y95" s="18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</row>
    <row r="96" spans="25:100" ht="12.75">
      <c r="Y96" s="18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</row>
    <row r="97" spans="25:100" ht="12.75">
      <c r="Y97" s="18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</row>
    <row r="98" spans="25:100" ht="12.75">
      <c r="Y98" s="18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</row>
    <row r="99" spans="25:100" ht="12.75">
      <c r="Y99" s="18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</row>
    <row r="100" spans="25:100" ht="12.75">
      <c r="Y100" s="18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</row>
    <row r="101" spans="25:100" ht="12.75">
      <c r="Y101" s="18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</row>
    <row r="102" spans="25:100" ht="12.75">
      <c r="Y102" s="18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</row>
    <row r="103" spans="25:100" ht="12.75">
      <c r="Y103" s="18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</row>
    <row r="104" spans="25:100" ht="12.75">
      <c r="Y104" s="18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</row>
    <row r="105" spans="25:100" ht="12.75">
      <c r="Y105" s="18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</row>
    <row r="106" spans="25:100" ht="12.75">
      <c r="Y106" s="18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</row>
    <row r="107" spans="25:100" ht="12.75">
      <c r="Y107" s="18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</row>
    <row r="108" spans="25:100" ht="12.75">
      <c r="Y108" s="18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</row>
    <row r="109" spans="25:100" ht="12.75">
      <c r="Y109" s="18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</row>
    <row r="110" spans="25:100" ht="12.75">
      <c r="Y110" s="18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</row>
    <row r="111" spans="25:100" ht="12.75">
      <c r="Y111" s="18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</row>
    <row r="112" spans="25:100" ht="12.75">
      <c r="Y112" s="18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</row>
    <row r="113" spans="25:100" ht="12.75">
      <c r="Y113" s="18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</row>
    <row r="114" spans="25:100" ht="12.75">
      <c r="Y114" s="18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</row>
    <row r="115" spans="25:100" ht="12.75">
      <c r="Y115" s="18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</row>
    <row r="116" spans="25:100" ht="12.75">
      <c r="Y116" s="18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</row>
    <row r="117" spans="25:100" ht="12.75">
      <c r="Y117" s="18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</row>
    <row r="118" spans="25:100" ht="12.75">
      <c r="Y118" s="18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</row>
    <row r="119" spans="25:100" ht="12.75">
      <c r="Y119" s="18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</row>
    <row r="120" spans="25:100" ht="12.75">
      <c r="Y120" s="18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</row>
    <row r="121" spans="25:100" ht="12.75">
      <c r="Y121" s="18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</row>
    <row r="122" spans="25:100" ht="12.75">
      <c r="Y122" s="18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</row>
    <row r="123" spans="25:100" ht="12.75">
      <c r="Y123" s="18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</row>
    <row r="124" spans="25:100" ht="12.75">
      <c r="Y124" s="18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</row>
    <row r="125" spans="25:100" ht="12.75">
      <c r="Y125" s="18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</row>
    <row r="126" spans="25:100" ht="12.75">
      <c r="Y126" s="18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</row>
    <row r="127" spans="25:100" ht="12.75">
      <c r="Y127" s="18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</row>
    <row r="128" spans="25:100" ht="12.75">
      <c r="Y128" s="18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</row>
    <row r="129" spans="25:100" ht="12.75">
      <c r="Y129" s="18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</row>
    <row r="130" spans="25:100" ht="12.75">
      <c r="Y130" s="18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</row>
    <row r="131" spans="25:100" ht="12.75">
      <c r="Y131" s="18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</row>
    <row r="132" spans="25:100" ht="12.75">
      <c r="Y132" s="18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</row>
    <row r="133" spans="25:100" ht="12.75">
      <c r="Y133" s="18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</row>
    <row r="134" spans="25:100" ht="12.75">
      <c r="Y134" s="18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</row>
    <row r="135" spans="25:100" ht="12.75">
      <c r="Y135" s="18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</row>
    <row r="136" spans="25:100" ht="12.75">
      <c r="Y136" s="18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</row>
    <row r="137" spans="25:100" ht="12.75">
      <c r="Y137" s="18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</row>
    <row r="138" spans="25:100" ht="12.75">
      <c r="Y138" s="18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</row>
    <row r="139" spans="25:100" ht="12.75">
      <c r="Y139" s="18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</row>
    <row r="140" spans="25:100" ht="12.75">
      <c r="Y140" s="18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</row>
    <row r="141" spans="25:100" ht="12.75">
      <c r="Y141" s="18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</row>
    <row r="142" spans="25:100" ht="12.75">
      <c r="Y142" s="18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</row>
    <row r="143" spans="25:100" ht="12.75">
      <c r="Y143" s="18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</row>
    <row r="144" spans="25:100" ht="12.75">
      <c r="Y144" s="18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</row>
    <row r="145" spans="25:100" ht="12.75">
      <c r="Y145" s="18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</row>
    <row r="146" spans="25:100" ht="12.75">
      <c r="Y146" s="18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</row>
    <row r="147" spans="25:100" ht="12.75">
      <c r="Y147" s="18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</row>
    <row r="148" spans="25:100" ht="12.75">
      <c r="Y148" s="18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</row>
    <row r="149" spans="25:100" ht="12.75">
      <c r="Y149" s="18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</row>
    <row r="150" spans="25:100" ht="12.75">
      <c r="Y150" s="18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</row>
    <row r="151" spans="25:100" ht="12.75">
      <c r="Y151" s="18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</row>
    <row r="152" spans="25:100" ht="12.75">
      <c r="Y152" s="18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</row>
    <row r="153" spans="25:100" ht="12.75">
      <c r="Y153" s="18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</row>
    <row r="154" spans="25:100" ht="12.75">
      <c r="Y154" s="18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</row>
    <row r="155" spans="32:100" ht="12.75"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</row>
    <row r="156" spans="32:100" ht="12.75"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</row>
    <row r="157" spans="32:100" ht="12.75"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</row>
    <row r="158" spans="32:100" ht="12.75"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</row>
    <row r="159" spans="32:100" ht="12.75"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</row>
    <row r="160" spans="32:100" ht="12.75"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</row>
    <row r="161" spans="32:100" ht="12.75"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</row>
    <row r="162" spans="32:100" ht="12.75"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</row>
    <row r="163" spans="32:100" ht="12.75"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</row>
    <row r="164" spans="32:100" ht="12.75"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</row>
    <row r="165" spans="32:100" ht="12.75"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</row>
    <row r="166" spans="32:100" ht="12.75"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</row>
    <row r="167" spans="32:100" ht="12.75"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</row>
    <row r="168" spans="32:100" ht="12.75"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</row>
    <row r="169" spans="32:100" ht="12.75"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</row>
    <row r="170" spans="32:100" ht="12.75"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</row>
    <row r="171" spans="32:100" ht="12.75"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</row>
    <row r="172" spans="32:100" ht="12.75"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</row>
    <row r="173" spans="32:100" ht="12.75"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</row>
    <row r="174" spans="32:100" ht="12.75"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</row>
    <row r="175" spans="32:100" ht="12.75"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</row>
    <row r="176" spans="32:100" ht="12.75"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</row>
    <row r="177" spans="32:100" ht="12.75"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</row>
    <row r="178" spans="32:100" ht="12.75"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</row>
    <row r="179" spans="32:100" ht="12.75"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</row>
    <row r="180" spans="32:100" ht="12.75"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</row>
    <row r="181" spans="32:100" ht="12.75"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</row>
    <row r="182" spans="32:100" ht="12.75"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</row>
    <row r="183" spans="32:100" ht="12.75"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</row>
    <row r="184" spans="32:100" ht="12.75"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</row>
    <row r="185" spans="32:100" ht="12.75"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</row>
    <row r="186" spans="32:100" ht="12.75"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</row>
    <row r="187" spans="32:100" ht="12.75"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</row>
    <row r="188" spans="32:100" ht="12.75"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</row>
    <row r="189" spans="32:100" ht="12.75"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</row>
    <row r="190" spans="32:100" ht="12.75"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</row>
    <row r="191" spans="32:100" ht="12.75"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</row>
    <row r="192" spans="32:100" ht="12.75"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</row>
    <row r="193" spans="32:100" ht="12.75"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</row>
    <row r="194" spans="32:100" ht="12.75"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</row>
    <row r="195" spans="32:100" ht="12.75"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</row>
    <row r="196" spans="32:100" ht="12.75"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</row>
    <row r="197" spans="32:100" ht="12.75"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</row>
    <row r="198" spans="32:100" ht="12.75"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</row>
    <row r="199" spans="32:100" ht="12.75"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</row>
    <row r="200" spans="32:100" ht="12.75"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</row>
    <row r="201" spans="32:100" ht="12.75"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</row>
    <row r="202" spans="32:100" ht="12.75"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</row>
    <row r="203" spans="32:100" ht="12.75"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</row>
    <row r="204" spans="32:100" ht="12.75"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</row>
    <row r="205" spans="32:100" ht="12.75"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</row>
    <row r="206" spans="32:100" ht="12.75"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</row>
    <row r="207" spans="32:100" ht="12.75"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</row>
    <row r="208" spans="32:100" ht="12.75"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</row>
    <row r="209" spans="32:100" ht="12.75"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</row>
    <row r="210" spans="32:100" ht="12.75"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</row>
    <row r="211" spans="32:100" ht="12.75"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</row>
    <row r="212" spans="32:100" ht="12.75"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</row>
    <row r="213" spans="32:100" ht="12.75"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</row>
    <row r="214" spans="32:100" ht="12.75"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</row>
    <row r="215" spans="32:100" ht="12.75"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</row>
    <row r="216" spans="32:100" ht="12.75"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</row>
    <row r="217" spans="32:100" ht="12.75"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</row>
    <row r="218" spans="32:100" ht="12.75"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</row>
    <row r="219" spans="32:100" ht="12.75"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</row>
    <row r="220" spans="32:100" ht="12.75"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</row>
    <row r="221" spans="32:100" ht="12.75"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</row>
    <row r="222" spans="32:100" ht="12.75"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</row>
    <row r="223" spans="32:100" ht="12.75"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</row>
    <row r="224" spans="32:100" ht="12.75"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</row>
    <row r="225" spans="32:100" ht="12.75"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</row>
    <row r="226" spans="32:100" ht="12.75"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</row>
    <row r="227" spans="32:100" ht="12.75"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</row>
    <row r="228" spans="32:100" ht="12.75"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</row>
  </sheetData>
  <sheetProtection/>
  <mergeCells count="31">
    <mergeCell ref="C65:N65"/>
    <mergeCell ref="A65:B65"/>
    <mergeCell ref="J6:J7"/>
    <mergeCell ref="P6:P7"/>
    <mergeCell ref="E5:E7"/>
    <mergeCell ref="L6:L7"/>
    <mergeCell ref="N6:N7"/>
    <mergeCell ref="K6:K7"/>
    <mergeCell ref="C5:C7"/>
    <mergeCell ref="A63:Q63"/>
    <mergeCell ref="V6:V7"/>
    <mergeCell ref="O6:O7"/>
    <mergeCell ref="T6:T7"/>
    <mergeCell ref="U6:U7"/>
    <mergeCell ref="D5:D7"/>
    <mergeCell ref="A4:C4"/>
    <mergeCell ref="A2:V2"/>
    <mergeCell ref="A3:Z3"/>
    <mergeCell ref="F5:U5"/>
    <mergeCell ref="W6:AE6"/>
    <mergeCell ref="M6:M7"/>
    <mergeCell ref="B5:B7"/>
    <mergeCell ref="AK5:AT5"/>
    <mergeCell ref="AU5:BB5"/>
    <mergeCell ref="A5:A7"/>
    <mergeCell ref="AK6:AM6"/>
    <mergeCell ref="AN6:AP6"/>
    <mergeCell ref="S6:S7"/>
    <mergeCell ref="Q6:Q7"/>
    <mergeCell ref="F6:I6"/>
    <mergeCell ref="AF6:AJ6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2012-12-27T10:03:48Z</cp:lastPrinted>
  <dcterms:created xsi:type="dcterms:W3CDTF">2007-11-09T11:35:30Z</dcterms:created>
  <dcterms:modified xsi:type="dcterms:W3CDTF">2013-02-14T11:53:11Z</dcterms:modified>
  <cp:category/>
  <cp:version/>
  <cp:contentType/>
  <cp:contentStatus/>
</cp:coreProperties>
</file>