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654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<sst xmlns="http://schemas.openxmlformats.org/spreadsheetml/2006/main" count="167" uniqueCount="98">
  <si>
    <t>Адрес</t>
  </si>
  <si>
    <t>№      п/п</t>
  </si>
  <si>
    <t>ул.Гагарина дом 1</t>
  </si>
  <si>
    <t>ул.Гагарина дом 4</t>
  </si>
  <si>
    <t>ул.Гагарина дом 6</t>
  </si>
  <si>
    <t>пр.Ленина дом 8</t>
  </si>
  <si>
    <t>пр.Ленина дом 10</t>
  </si>
  <si>
    <t>ул.Энергетиков дом 2</t>
  </si>
  <si>
    <t>ул.Энергетиков дом 35</t>
  </si>
  <si>
    <t>ул.Гагарина дом 40</t>
  </si>
  <si>
    <t>пр.Ленина дом 1</t>
  </si>
  <si>
    <t>пр.Ленина дом 2</t>
  </si>
  <si>
    <t>пр.Ленина дом 5а</t>
  </si>
  <si>
    <t>пр.Ленина дом 19</t>
  </si>
  <si>
    <t>ул.Энергетиков дом 1</t>
  </si>
  <si>
    <t>ул.Энергетиков дом 3</t>
  </si>
  <si>
    <t>ул.Энергетиков дом 4</t>
  </si>
  <si>
    <t>ул.Энергетиков дом 5</t>
  </si>
  <si>
    <t>ул.Энергетиков дом 6</t>
  </si>
  <si>
    <t>ул.Энергетиков дом 7</t>
  </si>
  <si>
    <t>ул.Энергетиков дом 8</t>
  </si>
  <si>
    <t>ул.Энергетиков дом 9</t>
  </si>
  <si>
    <t>ул.Энергетиков дом 10</t>
  </si>
  <si>
    <t>ул.Энергетиков дом 11</t>
  </si>
  <si>
    <t>ул.Энергетиков дом 20</t>
  </si>
  <si>
    <t>ул.Энергетиков дом 21</t>
  </si>
  <si>
    <t>ул.Энергетиков дом 27</t>
  </si>
  <si>
    <t>ул.Энергетиков дом 34</t>
  </si>
  <si>
    <t>ул.Энергетиков дом 37</t>
  </si>
  <si>
    <t>ул.Баскакова дом 33</t>
  </si>
  <si>
    <t>ул.Васильковского дом 33</t>
  </si>
  <si>
    <t>ул.Наб.Волги дом 32</t>
  </si>
  <si>
    <t>ул.Наб.Волги дом 34</t>
  </si>
  <si>
    <t>ул.Наб.Волги дом 36</t>
  </si>
  <si>
    <t>ул.Наб.Волги дом 38</t>
  </si>
  <si>
    <t>ул.Наб.Волги дом 40</t>
  </si>
  <si>
    <t>ул.Наб.Волги дом 48</t>
  </si>
  <si>
    <t>ул.Наб.Волги дом 52</t>
  </si>
  <si>
    <t>пр.Ленина дом 18</t>
  </si>
  <si>
    <t>ул.Гагарина дом 33</t>
  </si>
  <si>
    <t>ул.Гагарина дом 16</t>
  </si>
  <si>
    <t>ул.Энергетиков дом 18</t>
  </si>
  <si>
    <t>ул.Гагарина дом 19</t>
  </si>
  <si>
    <t>ул.Энергетиков дом 16</t>
  </si>
  <si>
    <t>ул.Гагарина дом 5</t>
  </si>
  <si>
    <t>ИТОГО:</t>
  </si>
  <si>
    <t>пр.Ленина дом 3а</t>
  </si>
  <si>
    <t>пр.Ленина дом 12</t>
  </si>
  <si>
    <t>Потребление воды</t>
  </si>
  <si>
    <t>Норматив м3 на 1чел/мес</t>
  </si>
  <si>
    <t>РАСЧЕТ</t>
  </si>
  <si>
    <r>
      <t xml:space="preserve">Факт  </t>
    </r>
    <r>
      <rPr>
        <sz val="10"/>
        <rFont val="Arial Cyr"/>
        <family val="0"/>
      </rPr>
      <t xml:space="preserve">             м3                </t>
    </r>
    <r>
      <rPr>
        <sz val="8"/>
        <rFont val="Arial Cyr"/>
        <family val="2"/>
      </rPr>
      <t>(гр3хгр4)</t>
    </r>
  </si>
  <si>
    <t>пр. Ленина дом 4</t>
  </si>
  <si>
    <t xml:space="preserve">          Гл.экономист                                                                                                              Н.П.Ковальчук</t>
  </si>
  <si>
    <t>Перерасчет за ФЕВРАЛЬ 2012Г (29.02.2012)</t>
  </si>
  <si>
    <t>Кол-во проживающих чел.анализ по предыдущему месяцу</t>
  </si>
  <si>
    <t>Сброс сточных вод (канализация)</t>
  </si>
  <si>
    <t>Показание приборов учета на 28.03.2012 года</t>
  </si>
  <si>
    <t>Количество  кубов по прибору учета прогноз месяц</t>
  </si>
  <si>
    <t>Согласовано                Г.Н.Акишина</t>
  </si>
  <si>
    <t>Кол-во человек  всего</t>
  </si>
  <si>
    <t>Кол-во человек  ИПУ</t>
  </si>
  <si>
    <t>Кл-во кубов по ИПУ (Тн)</t>
  </si>
  <si>
    <t>Тн по норме</t>
  </si>
  <si>
    <t>Норматив 2,8</t>
  </si>
  <si>
    <t>Кол-во людей по нормотиву</t>
  </si>
  <si>
    <t>Кло-во кубов по норме (Тн)</t>
  </si>
  <si>
    <t>Норматив 2,75 сидячие ванны</t>
  </si>
  <si>
    <t>Общее кол-во кубов по норме (Тн)</t>
  </si>
  <si>
    <t>Норматив 3,99</t>
  </si>
  <si>
    <t>Норматив 3,94 сидячие ванны</t>
  </si>
  <si>
    <t>Кл-во кубов по ИПУ (Тн) арендаторы</t>
  </si>
  <si>
    <t>15а</t>
  </si>
  <si>
    <t>КОЛ-во чел по норме гр16/3,99</t>
  </si>
  <si>
    <t>Общая площадь дома с арендаторами</t>
  </si>
  <si>
    <t>ОДН  норма на 1м2</t>
  </si>
  <si>
    <t>Общая площадь мест общего пользования</t>
  </si>
  <si>
    <t>ОДН на 1 м2 , гр 19/18</t>
  </si>
  <si>
    <t>Показание приборов учета на 27.09.2012 года</t>
  </si>
  <si>
    <t>Кол-во горячей воды по приборам учета                 (тн), население</t>
  </si>
  <si>
    <t>Кол-во горячей воды по приборам учета                 (тн), арендаторы</t>
  </si>
  <si>
    <t>Кол-во горячей воды по приборам учета                 (тн), всего</t>
  </si>
  <si>
    <t>22а</t>
  </si>
  <si>
    <t>22б</t>
  </si>
  <si>
    <t>на потребление холодной воды и сброс сточных вод  по ж/фонду ООО "Конаковский Жилкомсервис" на 2012 год</t>
  </si>
  <si>
    <t>Кол-во человек по нормотиву</t>
  </si>
  <si>
    <r>
      <t xml:space="preserve">Факт без приборов учета </t>
    </r>
    <r>
      <rPr>
        <sz val="8"/>
        <rFont val="Arial Cyr"/>
        <family val="2"/>
      </rPr>
      <t xml:space="preserve">             м3                </t>
    </r>
  </si>
  <si>
    <r>
      <t xml:space="preserve">Факт  </t>
    </r>
    <r>
      <rPr>
        <sz val="10"/>
        <rFont val="Arial Cyr"/>
        <family val="0"/>
      </rPr>
      <t xml:space="preserve">             м3                </t>
    </r>
    <r>
      <rPr>
        <sz val="8"/>
        <rFont val="Arial Cyr"/>
        <family val="2"/>
      </rPr>
      <t>(гр23+гр5)</t>
    </r>
  </si>
  <si>
    <t xml:space="preserve"> ОДН,Разница м3 показания и нормы, гр 5-16</t>
  </si>
  <si>
    <t>Общая площадь  арендаторов</t>
  </si>
  <si>
    <t>Общая площадь дома без арендаторов</t>
  </si>
  <si>
    <t>17а</t>
  </si>
  <si>
    <t>17б</t>
  </si>
  <si>
    <t>Общая площадь дома с арендаторами, гр 17а+17б</t>
  </si>
  <si>
    <t>Количество  кубов по прибору учета за 32 дней (29.10.2012)  месяц</t>
  </si>
  <si>
    <t>Показание приборов учета на 29.10.2012 года</t>
  </si>
  <si>
    <t>Расчет выполнен на основании данных ГИРЦ, и общих площадей предыдущих месяцев, и данных по численности населения и сведений по ИПУ ПО СОСТОЯНИЮ НА 30.10.2012 ГОДА</t>
  </si>
  <si>
    <t>октябрь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</si>
</sst>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"/>
    <numFmt numFmtId="168" formatCode="[$-FC19]d\ mmmm\ yyyy\ &quot;г.&quot;"/>
    <numFmt numFmtId="169" formatCode="0.0000"/>
    <numFmt numFmtId="170" formatCode="#,##0.0000"/>
  </numFmts>
  <fonts count="48">
    <font>
      <sz val="10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5" fontId="5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65" fontId="9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10" fillId="0" borderId="22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/>
    </xf>
    <xf numFmtId="164" fontId="7" fillId="0" borderId="29" xfId="0" applyNumberFormat="1" applyFont="1" applyBorder="1" applyAlignment="1">
      <alignment horizontal="center" wrapText="1"/>
    </xf>
    <xf numFmtId="164" fontId="7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wrapText="1"/>
    </xf>
    <xf numFmtId="169" fontId="5" fillId="0" borderId="11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vertical="center" wrapText="1"/>
    </xf>
    <xf numFmtId="2" fontId="5" fillId="0" borderId="15" xfId="0" applyNumberFormat="1" applyFont="1" applyBorder="1" applyAlignment="1">
      <alignment horizontal="center"/>
    </xf>
    <xf numFmtId="170" fontId="5" fillId="0" borderId="11" xfId="0" applyNumberFormat="1" applyFon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70" fontId="5" fillId="33" borderId="15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67" fontId="5" fillId="34" borderId="0" xfId="0" applyNumberFormat="1" applyFont="1" applyFill="1" applyBorder="1" applyAlignment="1">
      <alignment horizontal="center"/>
    </xf>
    <xf numFmtId="164" fontId="5" fillId="34" borderId="0" xfId="0" applyNumberFormat="1" applyFont="1" applyFill="1" applyBorder="1" applyAlignment="1">
      <alignment horizontal="center"/>
    </xf>
    <xf numFmtId="167" fontId="1" fillId="34" borderId="0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35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164" fontId="7" fillId="33" borderId="29" xfId="0" applyNumberFormat="1" applyFont="1" applyFill="1" applyBorder="1" applyAlignment="1">
      <alignment horizontal="center" wrapText="1"/>
    </xf>
    <xf numFmtId="164" fontId="7" fillId="33" borderId="30" xfId="0" applyNumberFormat="1" applyFont="1" applyFill="1" applyBorder="1" applyAlignment="1">
      <alignment horizontal="center" wrapText="1"/>
    </xf>
    <xf numFmtId="164" fontId="7" fillId="33" borderId="3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wrapText="1"/>
    </xf>
    <xf numFmtId="164" fontId="7" fillId="0" borderId="30" xfId="0" applyNumberFormat="1" applyFont="1" applyBorder="1" applyAlignment="1">
      <alignment horizontal="center" wrapText="1"/>
    </xf>
    <xf numFmtId="164" fontId="7" fillId="0" borderId="32" xfId="0" applyNumberFormat="1" applyFont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7" fontId="7" fillId="34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8"/>
  <sheetViews>
    <sheetView tabSelected="1" zoomScalePageLayoutView="0" workbookViewId="0" topLeftCell="B53">
      <selection activeCell="O102" sqref="O102"/>
    </sheetView>
  </sheetViews>
  <sheetFormatPr defaultColWidth="9.00390625" defaultRowHeight="12.75"/>
  <cols>
    <col min="1" max="1" width="0" style="0" hidden="1" customWidth="1"/>
    <col min="2" max="2" width="4.25390625" style="0" customWidth="1"/>
    <col min="3" max="3" width="23.125" style="0" customWidth="1"/>
    <col min="4" max="4" width="8.25390625" style="0" hidden="1" customWidth="1"/>
    <col min="5" max="5" width="8.375" style="0" hidden="1" customWidth="1"/>
    <col min="6" max="7" width="11.375" style="0" hidden="1" customWidth="1"/>
    <col min="8" max="9" width="11.375" style="0" customWidth="1"/>
    <col min="10" max="10" width="12.375" style="64" customWidth="1"/>
    <col min="11" max="12" width="11.375" style="0" hidden="1" customWidth="1"/>
    <col min="13" max="13" width="9.375" style="0" customWidth="1"/>
    <col min="14" max="14" width="10.125" style="0" customWidth="1"/>
    <col min="15" max="15" width="11.625" style="0" customWidth="1"/>
    <col min="16" max="16" width="8.00390625" style="0" customWidth="1"/>
    <col min="17" max="17" width="10.875" style="0" customWidth="1"/>
    <col min="18" max="18" width="10.75390625" style="0" customWidth="1"/>
    <col min="19" max="19" width="6.375" style="0" customWidth="1"/>
    <col min="20" max="20" width="6.875" style="0" customWidth="1"/>
    <col min="21" max="21" width="9.125" style="0" customWidth="1"/>
    <col min="22" max="22" width="8.125" style="0" customWidth="1"/>
    <col min="23" max="23" width="21.625" style="0" hidden="1" customWidth="1"/>
    <col min="24" max="34" width="11.375" style="0" customWidth="1"/>
    <col min="35" max="35" width="12.375" style="0" customWidth="1"/>
    <col min="36" max="36" width="8.625" style="0" customWidth="1"/>
    <col min="37" max="37" width="9.00390625" style="0" customWidth="1"/>
    <col min="38" max="38" width="15.625" style="0" customWidth="1"/>
    <col min="39" max="39" width="19.625" style="0" customWidth="1"/>
    <col min="42" max="43" width="10.125" style="0" bestFit="1" customWidth="1"/>
    <col min="44" max="44" width="10.875" style="0" bestFit="1" customWidth="1"/>
  </cols>
  <sheetData>
    <row r="1" spans="1:5" ht="15.75" hidden="1">
      <c r="A1" s="27"/>
      <c r="B1" s="27"/>
      <c r="C1" s="27"/>
      <c r="D1" s="27"/>
      <c r="E1" s="27"/>
    </row>
    <row r="2" spans="1:38" ht="18">
      <c r="A2" s="31"/>
      <c r="B2" s="31"/>
      <c r="C2" s="162" t="s">
        <v>50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38" ht="36.75" customHeight="1">
      <c r="A3" s="28"/>
      <c r="B3" s="163" t="s">
        <v>84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 t="s">
        <v>59</v>
      </c>
      <c r="W3" s="163"/>
      <c r="X3" s="163"/>
      <c r="Y3" s="163"/>
      <c r="Z3" s="163"/>
      <c r="AA3" s="163"/>
      <c r="AB3" s="163"/>
      <c r="AC3" s="163"/>
      <c r="AD3" s="125"/>
      <c r="AE3" s="125"/>
      <c r="AF3" s="125"/>
      <c r="AG3" s="125"/>
      <c r="AH3" s="125"/>
      <c r="AI3" s="125"/>
      <c r="AJ3" s="170"/>
      <c r="AK3" s="170"/>
      <c r="AL3" s="170"/>
    </row>
    <row r="4" spans="1:38" ht="15.75" thickBot="1">
      <c r="A4" s="31"/>
      <c r="B4" s="31"/>
      <c r="C4" s="31"/>
      <c r="D4" s="31"/>
      <c r="E4" s="31"/>
      <c r="AK4" s="142" t="s">
        <v>97</v>
      </c>
      <c r="AL4" s="142"/>
    </row>
    <row r="5" spans="1:38" ht="16.5" hidden="1" thickBot="1">
      <c r="A5" s="29"/>
      <c r="B5" s="29"/>
      <c r="C5" s="27"/>
      <c r="D5" s="48"/>
      <c r="E5" s="48"/>
      <c r="F5" s="48"/>
      <c r="G5" s="48"/>
      <c r="H5" s="48"/>
      <c r="I5" s="48"/>
      <c r="J5" s="65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5" ht="15" hidden="1" thickBot="1">
      <c r="A6" s="26"/>
      <c r="B6" s="26"/>
      <c r="C6" s="26"/>
      <c r="D6" s="26"/>
      <c r="E6" s="26"/>
    </row>
    <row r="7" spans="1:39" ht="16.5" customHeight="1">
      <c r="A7" s="30"/>
      <c r="B7" s="145" t="s">
        <v>1</v>
      </c>
      <c r="C7" s="153" t="s">
        <v>0</v>
      </c>
      <c r="D7" s="156" t="s">
        <v>55</v>
      </c>
      <c r="E7" s="143" t="s">
        <v>48</v>
      </c>
      <c r="F7" s="143"/>
      <c r="G7" s="148" t="s">
        <v>57</v>
      </c>
      <c r="H7" s="148" t="s">
        <v>78</v>
      </c>
      <c r="I7" s="148" t="s">
        <v>95</v>
      </c>
      <c r="J7" s="159" t="s">
        <v>94</v>
      </c>
      <c r="K7" s="148" t="s">
        <v>54</v>
      </c>
      <c r="L7" s="164" t="s">
        <v>58</v>
      </c>
      <c r="M7" s="90"/>
      <c r="N7" s="90"/>
      <c r="O7" s="90"/>
      <c r="P7" s="176" t="s">
        <v>63</v>
      </c>
      <c r="Q7" s="176"/>
      <c r="R7" s="176"/>
      <c r="S7" s="176"/>
      <c r="T7" s="176"/>
      <c r="U7" s="176"/>
      <c r="V7" s="176"/>
      <c r="W7" s="176"/>
      <c r="X7" s="176"/>
      <c r="Y7" s="177" t="s">
        <v>73</v>
      </c>
      <c r="Z7" s="171" t="s">
        <v>89</v>
      </c>
      <c r="AA7" s="171" t="s">
        <v>90</v>
      </c>
      <c r="AB7" s="138"/>
      <c r="AC7" s="141" t="s">
        <v>88</v>
      </c>
      <c r="AD7" s="140" t="s">
        <v>77</v>
      </c>
      <c r="AE7" s="151" t="s">
        <v>75</v>
      </c>
      <c r="AF7" s="138" t="s">
        <v>76</v>
      </c>
      <c r="AG7" s="167" t="s">
        <v>79</v>
      </c>
      <c r="AH7" s="167" t="s">
        <v>80</v>
      </c>
      <c r="AI7" s="167" t="s">
        <v>81</v>
      </c>
      <c r="AJ7" s="143" t="s">
        <v>56</v>
      </c>
      <c r="AK7" s="143"/>
      <c r="AL7" s="152"/>
      <c r="AM7" s="144"/>
    </row>
    <row r="8" spans="1:39" ht="12.75" customHeight="1" hidden="1">
      <c r="A8" s="2"/>
      <c r="B8" s="146"/>
      <c r="C8" s="154"/>
      <c r="D8" s="157"/>
      <c r="E8" s="1"/>
      <c r="F8" s="1"/>
      <c r="G8" s="149"/>
      <c r="H8" s="149"/>
      <c r="I8" s="149"/>
      <c r="J8" s="160"/>
      <c r="K8" s="149"/>
      <c r="L8" s="165"/>
      <c r="M8" s="91"/>
      <c r="N8" s="91"/>
      <c r="O8" s="91"/>
      <c r="P8" s="104" t="s">
        <v>64</v>
      </c>
      <c r="Q8" s="104" t="s">
        <v>65</v>
      </c>
      <c r="R8" s="104" t="s">
        <v>66</v>
      </c>
      <c r="S8" s="104" t="s">
        <v>67</v>
      </c>
      <c r="T8" s="104" t="s">
        <v>65</v>
      </c>
      <c r="U8" s="104" t="s">
        <v>66</v>
      </c>
      <c r="V8" s="104"/>
      <c r="W8" s="104"/>
      <c r="X8" s="104" t="s">
        <v>68</v>
      </c>
      <c r="Y8" s="177"/>
      <c r="Z8" s="172"/>
      <c r="AA8" s="172"/>
      <c r="AB8" s="139"/>
      <c r="AC8" s="141"/>
      <c r="AD8" s="140"/>
      <c r="AE8" s="151"/>
      <c r="AF8" s="139"/>
      <c r="AG8" s="167"/>
      <c r="AH8" s="167"/>
      <c r="AI8" s="167"/>
      <c r="AJ8" s="46"/>
      <c r="AK8" s="46"/>
      <c r="AL8" s="83"/>
      <c r="AM8" s="144"/>
    </row>
    <row r="9" spans="1:39" ht="14.25" customHeight="1" hidden="1">
      <c r="A9" s="26"/>
      <c r="B9" s="146"/>
      <c r="C9" s="154"/>
      <c r="D9" s="157"/>
      <c r="E9" s="32"/>
      <c r="F9" s="1"/>
      <c r="G9" s="149"/>
      <c r="H9" s="149"/>
      <c r="I9" s="149"/>
      <c r="J9" s="160"/>
      <c r="K9" s="149"/>
      <c r="L9" s="165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177"/>
      <c r="Z9" s="172"/>
      <c r="AA9" s="172"/>
      <c r="AB9" s="138" t="s">
        <v>74</v>
      </c>
      <c r="AC9" s="141"/>
      <c r="AD9" s="140"/>
      <c r="AE9" s="151"/>
      <c r="AF9" s="138" t="s">
        <v>76</v>
      </c>
      <c r="AG9" s="167"/>
      <c r="AH9" s="167"/>
      <c r="AI9" s="167"/>
      <c r="AJ9" s="32"/>
      <c r="AK9" s="1"/>
      <c r="AL9" s="83"/>
      <c r="AM9" s="144"/>
    </row>
    <row r="10" spans="1:39" ht="14.25" customHeight="1" hidden="1">
      <c r="A10" s="26"/>
      <c r="B10" s="146"/>
      <c r="C10" s="154"/>
      <c r="D10" s="157"/>
      <c r="E10" s="32"/>
      <c r="F10" s="1"/>
      <c r="G10" s="149"/>
      <c r="H10" s="149"/>
      <c r="I10" s="149"/>
      <c r="J10" s="160"/>
      <c r="K10" s="149"/>
      <c r="L10" s="165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177"/>
      <c r="Z10" s="172"/>
      <c r="AA10" s="172"/>
      <c r="AB10" s="139"/>
      <c r="AC10" s="141"/>
      <c r="AD10" s="140"/>
      <c r="AE10" s="151"/>
      <c r="AF10" s="139"/>
      <c r="AG10" s="167"/>
      <c r="AH10" s="167"/>
      <c r="AI10" s="167"/>
      <c r="AJ10" s="32"/>
      <c r="AK10" s="1"/>
      <c r="AL10" s="83"/>
      <c r="AM10" s="144"/>
    </row>
    <row r="11" spans="1:39" ht="14.25" customHeight="1" hidden="1">
      <c r="A11" s="26"/>
      <c r="B11" s="146"/>
      <c r="C11" s="154"/>
      <c r="D11" s="157"/>
      <c r="E11" s="32"/>
      <c r="F11" s="1"/>
      <c r="G11" s="149"/>
      <c r="H11" s="149"/>
      <c r="I11" s="149"/>
      <c r="J11" s="160"/>
      <c r="K11" s="149"/>
      <c r="L11" s="165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177"/>
      <c r="Z11" s="172"/>
      <c r="AA11" s="172"/>
      <c r="AB11" s="138" t="s">
        <v>74</v>
      </c>
      <c r="AC11" s="141"/>
      <c r="AD11" s="140"/>
      <c r="AE11" s="151"/>
      <c r="AF11" s="138" t="s">
        <v>76</v>
      </c>
      <c r="AG11" s="167"/>
      <c r="AH11" s="167"/>
      <c r="AI11" s="167"/>
      <c r="AJ11" s="32"/>
      <c r="AK11" s="1"/>
      <c r="AL11" s="83"/>
      <c r="AM11" s="144"/>
    </row>
    <row r="12" spans="1:39" ht="14.25" customHeight="1" hidden="1">
      <c r="A12" s="26"/>
      <c r="B12" s="146"/>
      <c r="C12" s="154"/>
      <c r="D12" s="157"/>
      <c r="E12" s="32"/>
      <c r="F12" s="1"/>
      <c r="G12" s="149"/>
      <c r="H12" s="149"/>
      <c r="I12" s="149"/>
      <c r="J12" s="160"/>
      <c r="K12" s="149"/>
      <c r="L12" s="165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177"/>
      <c r="Z12" s="172"/>
      <c r="AA12" s="172"/>
      <c r="AB12" s="139"/>
      <c r="AC12" s="141"/>
      <c r="AD12" s="140"/>
      <c r="AE12" s="151"/>
      <c r="AF12" s="139"/>
      <c r="AG12" s="167"/>
      <c r="AH12" s="167"/>
      <c r="AI12" s="167"/>
      <c r="AJ12" s="32"/>
      <c r="AK12" s="1"/>
      <c r="AL12" s="83"/>
      <c r="AM12" s="144"/>
    </row>
    <row r="13" spans="1:39" ht="14.25" customHeight="1" hidden="1">
      <c r="A13" s="26"/>
      <c r="B13" s="146"/>
      <c r="C13" s="154"/>
      <c r="D13" s="157"/>
      <c r="E13" s="32"/>
      <c r="F13" s="1"/>
      <c r="G13" s="149"/>
      <c r="H13" s="149"/>
      <c r="I13" s="149"/>
      <c r="J13" s="160"/>
      <c r="K13" s="149"/>
      <c r="L13" s="165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177"/>
      <c r="Z13" s="172"/>
      <c r="AA13" s="172"/>
      <c r="AB13" s="138" t="s">
        <v>74</v>
      </c>
      <c r="AC13" s="141"/>
      <c r="AD13" s="140"/>
      <c r="AE13" s="151"/>
      <c r="AF13" s="138" t="s">
        <v>76</v>
      </c>
      <c r="AG13" s="167"/>
      <c r="AH13" s="167"/>
      <c r="AI13" s="167"/>
      <c r="AJ13" s="32"/>
      <c r="AK13" s="1"/>
      <c r="AL13" s="83"/>
      <c r="AM13" s="144"/>
    </row>
    <row r="14" spans="1:39" ht="14.25" customHeight="1" hidden="1">
      <c r="A14" s="26"/>
      <c r="B14" s="146"/>
      <c r="C14" s="154"/>
      <c r="D14" s="157"/>
      <c r="E14" s="32"/>
      <c r="F14" s="1"/>
      <c r="G14" s="149"/>
      <c r="H14" s="149"/>
      <c r="I14" s="149"/>
      <c r="J14" s="160"/>
      <c r="K14" s="149"/>
      <c r="L14" s="165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177"/>
      <c r="Z14" s="172"/>
      <c r="AA14" s="172"/>
      <c r="AB14" s="139"/>
      <c r="AC14" s="141"/>
      <c r="AD14" s="140"/>
      <c r="AE14" s="151"/>
      <c r="AF14" s="139"/>
      <c r="AG14" s="167"/>
      <c r="AH14" s="167"/>
      <c r="AI14" s="167"/>
      <c r="AJ14" s="32"/>
      <c r="AK14" s="1"/>
      <c r="AL14" s="83"/>
      <c r="AM14" s="144"/>
    </row>
    <row r="15" spans="1:39" ht="12.75" customHeight="1" hidden="1">
      <c r="A15" s="31"/>
      <c r="B15" s="146"/>
      <c r="C15" s="154"/>
      <c r="D15" s="157"/>
      <c r="E15" s="1"/>
      <c r="F15" s="1"/>
      <c r="G15" s="149"/>
      <c r="H15" s="149"/>
      <c r="I15" s="149"/>
      <c r="J15" s="160"/>
      <c r="K15" s="149"/>
      <c r="L15" s="165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77"/>
      <c r="Z15" s="172"/>
      <c r="AA15" s="172"/>
      <c r="AB15" s="138" t="s">
        <v>93</v>
      </c>
      <c r="AC15" s="141"/>
      <c r="AD15" s="140"/>
      <c r="AE15" s="151"/>
      <c r="AF15" s="138" t="s">
        <v>76</v>
      </c>
      <c r="AG15" s="167"/>
      <c r="AH15" s="167"/>
      <c r="AI15" s="167"/>
      <c r="AJ15" s="1"/>
      <c r="AK15" s="1"/>
      <c r="AL15" s="83"/>
      <c r="AM15" s="144"/>
    </row>
    <row r="16" spans="1:39" ht="97.5" customHeight="1" thickBot="1">
      <c r="A16" s="31"/>
      <c r="B16" s="147"/>
      <c r="C16" s="155"/>
      <c r="D16" s="158"/>
      <c r="E16" s="44" t="s">
        <v>49</v>
      </c>
      <c r="F16" s="40" t="s">
        <v>51</v>
      </c>
      <c r="G16" s="150"/>
      <c r="H16" s="150"/>
      <c r="I16" s="150"/>
      <c r="J16" s="161"/>
      <c r="K16" s="150"/>
      <c r="L16" s="166"/>
      <c r="M16" s="104" t="s">
        <v>60</v>
      </c>
      <c r="N16" s="104" t="s">
        <v>61</v>
      </c>
      <c r="O16" s="104" t="s">
        <v>62</v>
      </c>
      <c r="P16" s="104" t="s">
        <v>69</v>
      </c>
      <c r="Q16" s="104" t="s">
        <v>85</v>
      </c>
      <c r="R16" s="104" t="s">
        <v>66</v>
      </c>
      <c r="S16" s="104" t="s">
        <v>70</v>
      </c>
      <c r="T16" s="104" t="s">
        <v>85</v>
      </c>
      <c r="U16" s="104" t="s">
        <v>66</v>
      </c>
      <c r="V16" s="105" t="s">
        <v>71</v>
      </c>
      <c r="W16" s="104" t="s">
        <v>0</v>
      </c>
      <c r="X16" s="104" t="s">
        <v>68</v>
      </c>
      <c r="Y16" s="177"/>
      <c r="Z16" s="173"/>
      <c r="AA16" s="173"/>
      <c r="AB16" s="139"/>
      <c r="AC16" s="141"/>
      <c r="AD16" s="140"/>
      <c r="AE16" s="151"/>
      <c r="AF16" s="139"/>
      <c r="AG16" s="167"/>
      <c r="AH16" s="167"/>
      <c r="AI16" s="167"/>
      <c r="AJ16" s="44" t="s">
        <v>49</v>
      </c>
      <c r="AK16" s="47" t="s">
        <v>86</v>
      </c>
      <c r="AL16" s="84" t="s">
        <v>87</v>
      </c>
      <c r="AM16" s="144"/>
    </row>
    <row r="17" spans="1:39" ht="12.75" customHeight="1" thickBot="1">
      <c r="A17" s="31"/>
      <c r="B17" s="75">
        <v>1</v>
      </c>
      <c r="C17" s="76">
        <v>2</v>
      </c>
      <c r="D17" s="77">
        <v>3</v>
      </c>
      <c r="E17" s="78">
        <v>4</v>
      </c>
      <c r="F17" s="78">
        <v>5</v>
      </c>
      <c r="G17" s="78"/>
      <c r="H17" s="78">
        <v>3</v>
      </c>
      <c r="I17" s="78">
        <v>4</v>
      </c>
      <c r="J17" s="88">
        <v>5</v>
      </c>
      <c r="K17" s="78"/>
      <c r="L17" s="78"/>
      <c r="M17" s="108">
        <v>6</v>
      </c>
      <c r="N17" s="108">
        <v>7</v>
      </c>
      <c r="O17" s="108">
        <v>8</v>
      </c>
      <c r="P17" s="108">
        <v>9</v>
      </c>
      <c r="Q17" s="108">
        <v>10</v>
      </c>
      <c r="R17" s="108">
        <v>11</v>
      </c>
      <c r="S17" s="108">
        <v>12</v>
      </c>
      <c r="T17" s="108">
        <v>13</v>
      </c>
      <c r="U17" s="108">
        <v>14</v>
      </c>
      <c r="V17" s="108">
        <v>15</v>
      </c>
      <c r="W17" s="108" t="s">
        <v>72</v>
      </c>
      <c r="X17" s="78">
        <v>16</v>
      </c>
      <c r="Y17" s="109">
        <v>17</v>
      </c>
      <c r="Z17" s="109" t="s">
        <v>91</v>
      </c>
      <c r="AA17" s="109" t="s">
        <v>92</v>
      </c>
      <c r="AB17" s="109">
        <v>18</v>
      </c>
      <c r="AC17" s="109">
        <v>19</v>
      </c>
      <c r="AD17" s="109">
        <v>20</v>
      </c>
      <c r="AE17" s="109">
        <v>21</v>
      </c>
      <c r="AF17" s="109">
        <v>22</v>
      </c>
      <c r="AG17" s="109" t="s">
        <v>82</v>
      </c>
      <c r="AH17" s="109" t="s">
        <v>83</v>
      </c>
      <c r="AI17" s="109">
        <v>23</v>
      </c>
      <c r="AJ17" s="78">
        <v>24</v>
      </c>
      <c r="AK17" s="79">
        <v>25</v>
      </c>
      <c r="AL17" s="85">
        <v>26</v>
      </c>
      <c r="AM17" s="74"/>
    </row>
    <row r="18" spans="1:39" ht="12.75" customHeight="1">
      <c r="A18" s="31"/>
      <c r="B18" s="102">
        <v>1</v>
      </c>
      <c r="C18" s="33" t="s">
        <v>10</v>
      </c>
      <c r="D18" s="59">
        <v>111.31</v>
      </c>
      <c r="E18" s="41">
        <v>0</v>
      </c>
      <c r="F18" s="42">
        <f>D18*E18</f>
        <v>0</v>
      </c>
      <c r="G18" s="42">
        <v>1964</v>
      </c>
      <c r="H18" s="42">
        <v>6892</v>
      </c>
      <c r="I18" s="42">
        <v>7720</v>
      </c>
      <c r="J18" s="43">
        <f>I18-H18</f>
        <v>828</v>
      </c>
      <c r="K18" s="42">
        <f aca="true" t="shared" si="0" ref="K18:K25">D18*0.19</f>
        <v>21.1489</v>
      </c>
      <c r="L18" s="42">
        <f>J18/19*31</f>
        <v>1350.9473684210527</v>
      </c>
      <c r="M18" s="42">
        <v>129</v>
      </c>
      <c r="N18" s="42">
        <v>44</v>
      </c>
      <c r="O18" s="114">
        <v>60.57</v>
      </c>
      <c r="P18" s="59">
        <v>3.99</v>
      </c>
      <c r="Q18" s="42">
        <f>M18-N18-T18</f>
        <v>85</v>
      </c>
      <c r="R18" s="59">
        <f>P18*Q18</f>
        <v>339.15000000000003</v>
      </c>
      <c r="S18" s="42"/>
      <c r="T18" s="42"/>
      <c r="U18" s="59">
        <f>S18*T18</f>
        <v>0</v>
      </c>
      <c r="V18" s="106">
        <v>16.293</v>
      </c>
      <c r="W18" s="33" t="s">
        <v>10</v>
      </c>
      <c r="X18" s="106">
        <f>R18+U18+V18+O18</f>
        <v>416.01300000000003</v>
      </c>
      <c r="Y18" s="59">
        <f>X18/3.99</f>
        <v>104.26390977443609</v>
      </c>
      <c r="Z18" s="126">
        <v>363.7</v>
      </c>
      <c r="AA18" s="126">
        <v>3211.8</v>
      </c>
      <c r="AB18" s="56">
        <f>Z18+AA18</f>
        <v>3575.5</v>
      </c>
      <c r="AC18" s="56">
        <f>J18-X18</f>
        <v>411.98699999999997</v>
      </c>
      <c r="AD18" s="111">
        <f>AC18/AB18</f>
        <v>0.11522500349601453</v>
      </c>
      <c r="AE18" s="111">
        <v>0.09</v>
      </c>
      <c r="AF18" s="112">
        <v>302.8</v>
      </c>
      <c r="AG18" s="127">
        <v>346.06</v>
      </c>
      <c r="AH18" s="119">
        <v>7.82</v>
      </c>
      <c r="AI18" s="103">
        <f>AG18+AH18</f>
        <v>353.88</v>
      </c>
      <c r="AJ18" s="41"/>
      <c r="AK18" s="42"/>
      <c r="AL18" s="103">
        <f>AI18+J18</f>
        <v>1181.88</v>
      </c>
      <c r="AM18" s="81"/>
    </row>
    <row r="19" spans="2:39" ht="12.75">
      <c r="B19" s="97">
        <v>2</v>
      </c>
      <c r="C19" s="3" t="s">
        <v>11</v>
      </c>
      <c r="D19" s="58">
        <v>123.57</v>
      </c>
      <c r="E19" s="36">
        <v>0.8</v>
      </c>
      <c r="F19" s="61">
        <f aca="true" t="shared" si="1" ref="F19:F81">D19*E19</f>
        <v>98.856</v>
      </c>
      <c r="G19" s="61">
        <v>590</v>
      </c>
      <c r="H19" s="61">
        <v>4936</v>
      </c>
      <c r="I19" s="61">
        <v>5724</v>
      </c>
      <c r="J19" s="43">
        <f aca="true" t="shared" si="2" ref="J19:J67">I19-H19</f>
        <v>788</v>
      </c>
      <c r="K19" s="61">
        <f t="shared" si="0"/>
        <v>23.478299999999997</v>
      </c>
      <c r="L19" s="61">
        <f aca="true" t="shared" si="3" ref="L19:L58">J19/19*31</f>
        <v>1285.6842105263158</v>
      </c>
      <c r="M19" s="61">
        <v>130</v>
      </c>
      <c r="N19" s="61">
        <v>38</v>
      </c>
      <c r="O19" s="115">
        <v>66.55</v>
      </c>
      <c r="P19" s="58">
        <v>3.99</v>
      </c>
      <c r="Q19" s="61">
        <f aca="true" t="shared" si="4" ref="Q19:Q67">M19-N19-T19</f>
        <v>92</v>
      </c>
      <c r="R19" s="58">
        <f aca="true" t="shared" si="5" ref="R19:R67">P19*Q19</f>
        <v>367.08000000000004</v>
      </c>
      <c r="S19" s="61"/>
      <c r="T19" s="61"/>
      <c r="U19" s="58">
        <f aca="true" t="shared" si="6" ref="U19:U67">S19*T19</f>
        <v>0</v>
      </c>
      <c r="V19" s="107">
        <v>10.014</v>
      </c>
      <c r="W19" s="3" t="s">
        <v>11</v>
      </c>
      <c r="X19" s="106">
        <f aca="true" t="shared" si="7" ref="X19:X67">R19+U19+V19+O19</f>
        <v>443.64400000000006</v>
      </c>
      <c r="Y19" s="59">
        <f aca="true" t="shared" si="8" ref="Y19:Y67">X19/3.99</f>
        <v>111.1889724310777</v>
      </c>
      <c r="Z19" s="126">
        <v>371.4</v>
      </c>
      <c r="AA19" s="126">
        <v>3172.8</v>
      </c>
      <c r="AB19" s="56">
        <f aca="true" t="shared" si="9" ref="AB19:AB67">Z19+AA19</f>
        <v>3544.2000000000003</v>
      </c>
      <c r="AC19" s="56">
        <f aca="true" t="shared" si="10" ref="AC19:AC67">J19-X19</f>
        <v>344.35599999999994</v>
      </c>
      <c r="AD19" s="111">
        <f aca="true" t="shared" si="11" ref="AD19:AD67">AC19/AB19</f>
        <v>0.09716043112691154</v>
      </c>
      <c r="AE19" s="111">
        <v>0.09</v>
      </c>
      <c r="AF19" s="113">
        <v>319.6</v>
      </c>
      <c r="AG19" s="127">
        <v>479.081</v>
      </c>
      <c r="AH19" s="120">
        <v>2.519</v>
      </c>
      <c r="AI19" s="103">
        <f aca="true" t="shared" si="12" ref="AI19:AI66">AG19+AH19</f>
        <v>481.6</v>
      </c>
      <c r="AJ19" s="36"/>
      <c r="AK19" s="61"/>
      <c r="AL19" s="103">
        <f aca="true" t="shared" si="13" ref="AL19:AL66">AI19+J19</f>
        <v>1269.6</v>
      </c>
      <c r="AM19" s="81"/>
    </row>
    <row r="20" spans="2:39" ht="12.75">
      <c r="B20" s="97">
        <v>3</v>
      </c>
      <c r="C20" s="3" t="s">
        <v>46</v>
      </c>
      <c r="D20" s="58">
        <v>183.93</v>
      </c>
      <c r="E20" s="36">
        <v>0</v>
      </c>
      <c r="F20" s="61">
        <f t="shared" si="1"/>
        <v>0</v>
      </c>
      <c r="G20" s="61">
        <v>1539</v>
      </c>
      <c r="H20" s="61">
        <v>3613</v>
      </c>
      <c r="I20" s="61">
        <v>3998</v>
      </c>
      <c r="J20" s="43">
        <f t="shared" si="2"/>
        <v>385</v>
      </c>
      <c r="K20" s="61">
        <f t="shared" si="0"/>
        <v>34.9467</v>
      </c>
      <c r="L20" s="61">
        <f t="shared" si="3"/>
        <v>628.1578947368421</v>
      </c>
      <c r="M20" s="61">
        <v>172</v>
      </c>
      <c r="N20" s="61">
        <v>36</v>
      </c>
      <c r="O20" s="115">
        <v>85.06</v>
      </c>
      <c r="P20" s="58">
        <v>3.99</v>
      </c>
      <c r="Q20" s="61">
        <f t="shared" si="4"/>
        <v>110</v>
      </c>
      <c r="R20" s="58">
        <f t="shared" si="5"/>
        <v>438.90000000000003</v>
      </c>
      <c r="S20" s="58">
        <v>3.94</v>
      </c>
      <c r="T20" s="61">
        <v>26</v>
      </c>
      <c r="U20" s="58">
        <f t="shared" si="6"/>
        <v>102.44</v>
      </c>
      <c r="V20" s="107"/>
      <c r="W20" s="3" t="s">
        <v>46</v>
      </c>
      <c r="X20" s="106">
        <f t="shared" si="7"/>
        <v>626.4000000000001</v>
      </c>
      <c r="Y20" s="59">
        <f t="shared" si="8"/>
        <v>156.99248120300754</v>
      </c>
      <c r="Z20" s="126"/>
      <c r="AA20" s="126">
        <v>3844.2</v>
      </c>
      <c r="AB20" s="56">
        <f t="shared" si="9"/>
        <v>3844.2</v>
      </c>
      <c r="AC20" s="56">
        <f t="shared" si="10"/>
        <v>-241.4000000000001</v>
      </c>
      <c r="AD20" s="129">
        <f t="shared" si="11"/>
        <v>-0.06279590031736125</v>
      </c>
      <c r="AE20" s="111">
        <v>0.09</v>
      </c>
      <c r="AF20" s="113">
        <v>449</v>
      </c>
      <c r="AG20" s="127">
        <v>375</v>
      </c>
      <c r="AH20" s="120"/>
      <c r="AI20" s="103">
        <f t="shared" si="12"/>
        <v>375</v>
      </c>
      <c r="AJ20" s="36"/>
      <c r="AK20" s="61"/>
      <c r="AL20" s="103">
        <f t="shared" si="13"/>
        <v>760</v>
      </c>
      <c r="AM20" s="81"/>
    </row>
    <row r="21" spans="2:39" ht="12.75">
      <c r="B21" s="99">
        <v>4</v>
      </c>
      <c r="C21" s="3" t="s">
        <v>52</v>
      </c>
      <c r="D21" s="58">
        <v>140.57</v>
      </c>
      <c r="E21" s="36">
        <v>0</v>
      </c>
      <c r="F21" s="61">
        <f>D21*E21</f>
        <v>0</v>
      </c>
      <c r="G21" s="61">
        <v>1714</v>
      </c>
      <c r="H21" s="61">
        <v>6323</v>
      </c>
      <c r="I21" s="61">
        <v>7091</v>
      </c>
      <c r="J21" s="43">
        <f t="shared" si="2"/>
        <v>768</v>
      </c>
      <c r="K21" s="61">
        <f t="shared" si="0"/>
        <v>26.708299999999998</v>
      </c>
      <c r="L21" s="61">
        <f t="shared" si="3"/>
        <v>1253.0526315789473</v>
      </c>
      <c r="M21" s="61">
        <v>146</v>
      </c>
      <c r="N21" s="61">
        <v>22</v>
      </c>
      <c r="O21" s="115">
        <v>21.61</v>
      </c>
      <c r="P21" s="58">
        <v>3.99</v>
      </c>
      <c r="Q21" s="61">
        <f t="shared" si="4"/>
        <v>124</v>
      </c>
      <c r="R21" s="58">
        <f t="shared" si="5"/>
        <v>494.76000000000005</v>
      </c>
      <c r="S21" s="58"/>
      <c r="T21" s="61"/>
      <c r="U21" s="58">
        <f t="shared" si="6"/>
        <v>0</v>
      </c>
      <c r="V21" s="107">
        <v>3.63</v>
      </c>
      <c r="W21" s="3" t="s">
        <v>52</v>
      </c>
      <c r="X21" s="106">
        <f t="shared" si="7"/>
        <v>520</v>
      </c>
      <c r="Y21" s="59">
        <f t="shared" si="8"/>
        <v>130.32581453634086</v>
      </c>
      <c r="Z21" s="126">
        <v>121.4</v>
      </c>
      <c r="AA21" s="126">
        <v>3423.1</v>
      </c>
      <c r="AB21" s="56">
        <f t="shared" si="9"/>
        <v>3544.5</v>
      </c>
      <c r="AC21" s="56">
        <f t="shared" si="10"/>
        <v>248</v>
      </c>
      <c r="AD21" s="111">
        <f t="shared" si="11"/>
        <v>0.06996755536747074</v>
      </c>
      <c r="AE21" s="111">
        <v>0.09</v>
      </c>
      <c r="AF21" s="113">
        <v>410</v>
      </c>
      <c r="AG21" s="127">
        <v>451.968</v>
      </c>
      <c r="AH21" s="120">
        <v>1.062</v>
      </c>
      <c r="AI21" s="103">
        <f t="shared" si="12"/>
        <v>453.03000000000003</v>
      </c>
      <c r="AJ21" s="36"/>
      <c r="AK21" s="61"/>
      <c r="AL21" s="103">
        <f t="shared" si="13"/>
        <v>1221.03</v>
      </c>
      <c r="AM21" s="81"/>
    </row>
    <row r="22" spans="2:39" ht="12.75">
      <c r="B22" s="100">
        <v>5</v>
      </c>
      <c r="C22" s="3" t="s">
        <v>12</v>
      </c>
      <c r="D22" s="58">
        <v>168.45</v>
      </c>
      <c r="E22" s="36">
        <v>0</v>
      </c>
      <c r="F22" s="61">
        <f t="shared" si="1"/>
        <v>0</v>
      </c>
      <c r="G22" s="61">
        <v>2182</v>
      </c>
      <c r="H22" s="61">
        <v>7259</v>
      </c>
      <c r="I22" s="61">
        <v>8153</v>
      </c>
      <c r="J22" s="43">
        <f t="shared" si="2"/>
        <v>894</v>
      </c>
      <c r="K22" s="61">
        <f t="shared" si="0"/>
        <v>32.0055</v>
      </c>
      <c r="L22" s="61">
        <f t="shared" si="3"/>
        <v>1458.6315789473686</v>
      </c>
      <c r="M22" s="61">
        <v>171</v>
      </c>
      <c r="N22" s="61">
        <v>32</v>
      </c>
      <c r="O22" s="115">
        <v>67.58</v>
      </c>
      <c r="P22" s="58">
        <v>3.99</v>
      </c>
      <c r="Q22" s="61">
        <f t="shared" si="4"/>
        <v>111</v>
      </c>
      <c r="R22" s="58">
        <f t="shared" si="5"/>
        <v>442.89000000000004</v>
      </c>
      <c r="S22" s="58">
        <v>3.94</v>
      </c>
      <c r="T22" s="61">
        <v>28</v>
      </c>
      <c r="U22" s="58">
        <f t="shared" si="6"/>
        <v>110.32</v>
      </c>
      <c r="V22" s="107"/>
      <c r="W22" s="3" t="s">
        <v>12</v>
      </c>
      <c r="X22" s="106">
        <f t="shared" si="7"/>
        <v>620.7900000000001</v>
      </c>
      <c r="Y22" s="59">
        <f t="shared" si="8"/>
        <v>155.58646616541355</v>
      </c>
      <c r="Z22" s="126"/>
      <c r="AA22" s="126">
        <v>3830.7</v>
      </c>
      <c r="AB22" s="56">
        <f t="shared" si="9"/>
        <v>3830.7</v>
      </c>
      <c r="AC22" s="56">
        <f t="shared" si="10"/>
        <v>273.2099999999999</v>
      </c>
      <c r="AD22" s="111">
        <f t="shared" si="11"/>
        <v>0.07132116845485158</v>
      </c>
      <c r="AE22" s="111">
        <v>0.09</v>
      </c>
      <c r="AF22" s="113">
        <v>425</v>
      </c>
      <c r="AG22" s="127">
        <v>447.42</v>
      </c>
      <c r="AH22" s="120"/>
      <c r="AI22" s="103">
        <f t="shared" si="12"/>
        <v>447.42</v>
      </c>
      <c r="AJ22" s="36"/>
      <c r="AK22" s="61"/>
      <c r="AL22" s="103">
        <f t="shared" si="13"/>
        <v>1341.42</v>
      </c>
      <c r="AM22" s="81"/>
    </row>
    <row r="23" spans="2:39" ht="12.75">
      <c r="B23" s="97">
        <v>6</v>
      </c>
      <c r="C23" s="3" t="s">
        <v>5</v>
      </c>
      <c r="D23" s="58">
        <v>133.39</v>
      </c>
      <c r="E23" s="36">
        <v>0</v>
      </c>
      <c r="F23" s="61">
        <f t="shared" si="1"/>
        <v>0</v>
      </c>
      <c r="G23" s="61">
        <v>2845</v>
      </c>
      <c r="H23" s="61">
        <v>8931</v>
      </c>
      <c r="I23" s="61">
        <v>9869</v>
      </c>
      <c r="J23" s="43">
        <f t="shared" si="2"/>
        <v>938</v>
      </c>
      <c r="K23" s="61">
        <f t="shared" si="0"/>
        <v>25.344099999999997</v>
      </c>
      <c r="L23" s="61">
        <f t="shared" si="3"/>
        <v>1530.421052631579</v>
      </c>
      <c r="M23" s="61">
        <v>139</v>
      </c>
      <c r="N23" s="61">
        <v>32</v>
      </c>
      <c r="O23" s="115">
        <v>72.6</v>
      </c>
      <c r="P23" s="58">
        <v>3.99</v>
      </c>
      <c r="Q23" s="61">
        <f t="shared" si="4"/>
        <v>107</v>
      </c>
      <c r="R23" s="58">
        <f t="shared" si="5"/>
        <v>426.93</v>
      </c>
      <c r="S23" s="61"/>
      <c r="T23" s="61"/>
      <c r="U23" s="58">
        <f t="shared" si="6"/>
        <v>0</v>
      </c>
      <c r="V23" s="107">
        <v>12.208</v>
      </c>
      <c r="W23" s="3" t="s">
        <v>5</v>
      </c>
      <c r="X23" s="106">
        <f t="shared" si="7"/>
        <v>511.73800000000006</v>
      </c>
      <c r="Y23" s="59">
        <f t="shared" si="8"/>
        <v>128.25513784461154</v>
      </c>
      <c r="Z23" s="126">
        <v>284.6</v>
      </c>
      <c r="AA23" s="126">
        <v>3242.8</v>
      </c>
      <c r="AB23" s="56">
        <f t="shared" si="9"/>
        <v>3527.4</v>
      </c>
      <c r="AC23" s="56">
        <f t="shared" si="10"/>
        <v>426.26199999999994</v>
      </c>
      <c r="AD23" s="111">
        <f t="shared" si="11"/>
        <v>0.12084311390826102</v>
      </c>
      <c r="AE23" s="111">
        <v>0.09</v>
      </c>
      <c r="AF23" s="113">
        <v>313.9</v>
      </c>
      <c r="AG23" s="127">
        <v>475.168</v>
      </c>
      <c r="AH23" s="120">
        <v>3.742</v>
      </c>
      <c r="AI23" s="103">
        <f t="shared" si="12"/>
        <v>478.91</v>
      </c>
      <c r="AJ23" s="36"/>
      <c r="AK23" s="61"/>
      <c r="AL23" s="103">
        <f t="shared" si="13"/>
        <v>1416.91</v>
      </c>
      <c r="AM23" s="81"/>
    </row>
    <row r="24" spans="2:39" ht="12.75">
      <c r="B24" s="101">
        <v>7</v>
      </c>
      <c r="C24" s="3" t="s">
        <v>6</v>
      </c>
      <c r="D24" s="58">
        <v>137.13</v>
      </c>
      <c r="E24" s="36">
        <v>0</v>
      </c>
      <c r="F24" s="61">
        <f>D24*E24</f>
        <v>0</v>
      </c>
      <c r="G24" s="61">
        <v>2580</v>
      </c>
      <c r="H24" s="61">
        <v>7624</v>
      </c>
      <c r="I24" s="61">
        <v>8635</v>
      </c>
      <c r="J24" s="43">
        <f t="shared" si="2"/>
        <v>1011</v>
      </c>
      <c r="K24" s="61">
        <f t="shared" si="0"/>
        <v>26.0547</v>
      </c>
      <c r="L24" s="61">
        <f t="shared" si="3"/>
        <v>1649.5263157894738</v>
      </c>
      <c r="M24" s="61">
        <v>142</v>
      </c>
      <c r="N24" s="61">
        <v>41</v>
      </c>
      <c r="O24" s="115">
        <v>81.11</v>
      </c>
      <c r="P24" s="58">
        <v>3.99</v>
      </c>
      <c r="Q24" s="61">
        <f t="shared" si="4"/>
        <v>101</v>
      </c>
      <c r="R24" s="58">
        <f t="shared" si="5"/>
        <v>402.99</v>
      </c>
      <c r="S24" s="61"/>
      <c r="T24" s="61"/>
      <c r="U24" s="58">
        <f t="shared" si="6"/>
        <v>0</v>
      </c>
      <c r="V24" s="107">
        <v>0.235</v>
      </c>
      <c r="W24" s="3" t="s">
        <v>6</v>
      </c>
      <c r="X24" s="106">
        <f t="shared" si="7"/>
        <v>484.33500000000004</v>
      </c>
      <c r="Y24" s="59">
        <f t="shared" si="8"/>
        <v>121.38721804511279</v>
      </c>
      <c r="Z24" s="126">
        <v>41.3</v>
      </c>
      <c r="AA24" s="126">
        <v>3407.2</v>
      </c>
      <c r="AB24" s="56">
        <f t="shared" si="9"/>
        <v>3448.5</v>
      </c>
      <c r="AC24" s="56">
        <f t="shared" si="10"/>
        <v>526.665</v>
      </c>
      <c r="AD24" s="111">
        <f t="shared" si="11"/>
        <v>0.15272292301000434</v>
      </c>
      <c r="AE24" s="111">
        <v>0.09</v>
      </c>
      <c r="AF24" s="113">
        <v>324</v>
      </c>
      <c r="AG24" s="127">
        <v>393.727</v>
      </c>
      <c r="AH24" s="120">
        <v>0.183</v>
      </c>
      <c r="AI24" s="103">
        <f t="shared" si="12"/>
        <v>393.90999999999997</v>
      </c>
      <c r="AJ24" s="36"/>
      <c r="AK24" s="61"/>
      <c r="AL24" s="103">
        <f t="shared" si="13"/>
        <v>1404.9099999999999</v>
      </c>
      <c r="AM24" s="81"/>
    </row>
    <row r="25" spans="2:39" ht="12.75">
      <c r="B25" s="97">
        <v>8</v>
      </c>
      <c r="C25" s="3" t="s">
        <v>47</v>
      </c>
      <c r="D25" s="58">
        <v>135.66</v>
      </c>
      <c r="E25" s="36">
        <v>0</v>
      </c>
      <c r="F25" s="61">
        <f t="shared" si="1"/>
        <v>0</v>
      </c>
      <c r="G25" s="61">
        <v>2170</v>
      </c>
      <c r="H25" s="61">
        <v>6374</v>
      </c>
      <c r="I25" s="61">
        <v>7028</v>
      </c>
      <c r="J25" s="43">
        <f t="shared" si="2"/>
        <v>654</v>
      </c>
      <c r="K25" s="61">
        <f t="shared" si="0"/>
        <v>25.7754</v>
      </c>
      <c r="L25" s="61">
        <f t="shared" si="3"/>
        <v>1067.0526315789473</v>
      </c>
      <c r="M25" s="61">
        <v>139</v>
      </c>
      <c r="N25" s="61">
        <v>47</v>
      </c>
      <c r="O25" s="115">
        <v>76.81</v>
      </c>
      <c r="P25" s="58">
        <v>3.99</v>
      </c>
      <c r="Q25" s="61">
        <f t="shared" si="4"/>
        <v>92</v>
      </c>
      <c r="R25" s="58">
        <f t="shared" si="5"/>
        <v>367.08000000000004</v>
      </c>
      <c r="S25" s="61"/>
      <c r="T25" s="61"/>
      <c r="U25" s="58">
        <f t="shared" si="6"/>
        <v>0</v>
      </c>
      <c r="V25" s="107">
        <v>5.901</v>
      </c>
      <c r="W25" s="3" t="s">
        <v>47</v>
      </c>
      <c r="X25" s="106">
        <f t="shared" si="7"/>
        <v>449.79100000000005</v>
      </c>
      <c r="Y25" s="59">
        <f t="shared" si="8"/>
        <v>112.7295739348371</v>
      </c>
      <c r="Z25" s="126">
        <v>313</v>
      </c>
      <c r="AA25" s="126">
        <v>3212.4</v>
      </c>
      <c r="AB25" s="56">
        <f t="shared" si="9"/>
        <v>3525.4</v>
      </c>
      <c r="AC25" s="56">
        <f t="shared" si="10"/>
        <v>204.20899999999995</v>
      </c>
      <c r="AD25" s="111">
        <f t="shared" si="11"/>
        <v>0.05792505814942984</v>
      </c>
      <c r="AE25" s="111">
        <v>0.09</v>
      </c>
      <c r="AF25" s="113">
        <v>308</v>
      </c>
      <c r="AG25" s="127">
        <v>345.5</v>
      </c>
      <c r="AH25" s="120">
        <v>2.57</v>
      </c>
      <c r="AI25" s="103">
        <f t="shared" si="12"/>
        <v>348.07</v>
      </c>
      <c r="AJ25" s="36"/>
      <c r="AK25" s="61"/>
      <c r="AL25" s="103">
        <f t="shared" si="13"/>
        <v>1002.0699999999999</v>
      </c>
      <c r="AM25" s="81"/>
    </row>
    <row r="26" spans="2:39" ht="12.75">
      <c r="B26" s="99">
        <v>9</v>
      </c>
      <c r="C26" s="3" t="s">
        <v>38</v>
      </c>
      <c r="D26" s="58">
        <v>132.45</v>
      </c>
      <c r="E26" s="36">
        <v>0.2</v>
      </c>
      <c r="F26" s="61">
        <f t="shared" si="1"/>
        <v>26.49</v>
      </c>
      <c r="G26" s="61">
        <v>1998</v>
      </c>
      <c r="H26" s="61">
        <v>7830</v>
      </c>
      <c r="I26" s="61">
        <v>8778</v>
      </c>
      <c r="J26" s="43">
        <f t="shared" si="2"/>
        <v>948</v>
      </c>
      <c r="K26" s="61">
        <f aca="true" t="shared" si="14" ref="K26:K43">D26*0.19</f>
        <v>25.165499999999998</v>
      </c>
      <c r="L26" s="61">
        <f t="shared" si="3"/>
        <v>1546.7368421052631</v>
      </c>
      <c r="M26" s="61">
        <v>137</v>
      </c>
      <c r="N26" s="61">
        <v>49</v>
      </c>
      <c r="O26" s="115">
        <v>235.14</v>
      </c>
      <c r="P26" s="58">
        <v>3.99</v>
      </c>
      <c r="Q26" s="61">
        <f t="shared" si="4"/>
        <v>88</v>
      </c>
      <c r="R26" s="58">
        <f t="shared" si="5"/>
        <v>351.12</v>
      </c>
      <c r="S26" s="61"/>
      <c r="T26" s="61"/>
      <c r="U26" s="58">
        <f t="shared" si="6"/>
        <v>0</v>
      </c>
      <c r="V26" s="107"/>
      <c r="W26" s="3" t="s">
        <v>38</v>
      </c>
      <c r="X26" s="106">
        <f t="shared" si="7"/>
        <v>586.26</v>
      </c>
      <c r="Y26" s="59">
        <f t="shared" si="8"/>
        <v>146.93233082706766</v>
      </c>
      <c r="Z26" s="126"/>
      <c r="AA26" s="126">
        <v>3859.3</v>
      </c>
      <c r="AB26" s="56">
        <f t="shared" si="9"/>
        <v>3859.3</v>
      </c>
      <c r="AC26" s="56">
        <f t="shared" si="10"/>
        <v>361.74</v>
      </c>
      <c r="AD26" s="111">
        <f t="shared" si="11"/>
        <v>0.09373202394216568</v>
      </c>
      <c r="AE26" s="111">
        <v>0.09</v>
      </c>
      <c r="AF26" s="113">
        <v>434</v>
      </c>
      <c r="AG26" s="127">
        <v>406.76</v>
      </c>
      <c r="AH26" s="120"/>
      <c r="AI26" s="103">
        <f t="shared" si="12"/>
        <v>406.76</v>
      </c>
      <c r="AJ26" s="36"/>
      <c r="AK26" s="61"/>
      <c r="AL26" s="103">
        <f t="shared" si="13"/>
        <v>1354.76</v>
      </c>
      <c r="AM26" s="81"/>
    </row>
    <row r="27" spans="2:39" ht="12.75">
      <c r="B27" s="99">
        <v>10</v>
      </c>
      <c r="C27" s="3" t="s">
        <v>13</v>
      </c>
      <c r="D27" s="58">
        <v>133.07</v>
      </c>
      <c r="E27" s="36">
        <v>0.2</v>
      </c>
      <c r="F27" s="61">
        <f t="shared" si="1"/>
        <v>26.614</v>
      </c>
      <c r="G27" s="61">
        <v>1473</v>
      </c>
      <c r="H27" s="61">
        <v>5792</v>
      </c>
      <c r="I27" s="61">
        <v>6476</v>
      </c>
      <c r="J27" s="43">
        <f t="shared" si="2"/>
        <v>684</v>
      </c>
      <c r="K27" s="61">
        <f t="shared" si="14"/>
        <v>25.2833</v>
      </c>
      <c r="L27" s="61">
        <f t="shared" si="3"/>
        <v>1116</v>
      </c>
      <c r="M27" s="61">
        <v>147</v>
      </c>
      <c r="N27" s="61">
        <v>45</v>
      </c>
      <c r="O27" s="115">
        <v>58.24</v>
      </c>
      <c r="P27" s="58">
        <v>3.99</v>
      </c>
      <c r="Q27" s="61">
        <f t="shared" si="4"/>
        <v>102</v>
      </c>
      <c r="R27" s="58">
        <f t="shared" si="5"/>
        <v>406.98</v>
      </c>
      <c r="S27" s="61"/>
      <c r="T27" s="61"/>
      <c r="U27" s="58">
        <f t="shared" si="6"/>
        <v>0</v>
      </c>
      <c r="V27" s="107"/>
      <c r="W27" s="3" t="s">
        <v>13</v>
      </c>
      <c r="X27" s="106">
        <f t="shared" si="7"/>
        <v>465.22</v>
      </c>
      <c r="Y27" s="59">
        <f t="shared" si="8"/>
        <v>116.59649122807018</v>
      </c>
      <c r="Z27" s="126"/>
      <c r="AA27" s="126">
        <v>3216.8</v>
      </c>
      <c r="AB27" s="56">
        <f t="shared" si="9"/>
        <v>3216.8</v>
      </c>
      <c r="AC27" s="56">
        <f t="shared" si="10"/>
        <v>218.77999999999997</v>
      </c>
      <c r="AD27" s="111">
        <f t="shared" si="11"/>
        <v>0.06801168863466799</v>
      </c>
      <c r="AE27" s="111">
        <v>0.09</v>
      </c>
      <c r="AF27" s="113">
        <v>278.5</v>
      </c>
      <c r="AG27" s="127">
        <v>376.22</v>
      </c>
      <c r="AH27" s="120"/>
      <c r="AI27" s="103">
        <f t="shared" si="12"/>
        <v>376.22</v>
      </c>
      <c r="AJ27" s="36"/>
      <c r="AK27" s="61"/>
      <c r="AL27" s="103">
        <f t="shared" si="13"/>
        <v>1060.22</v>
      </c>
      <c r="AM27" s="81"/>
    </row>
    <row r="28" spans="2:45" ht="12.75">
      <c r="B28" s="99">
        <v>11</v>
      </c>
      <c r="C28" s="3" t="s">
        <v>14</v>
      </c>
      <c r="D28" s="58">
        <v>131.34</v>
      </c>
      <c r="E28" s="36">
        <v>0</v>
      </c>
      <c r="F28" s="61">
        <f t="shared" si="1"/>
        <v>0</v>
      </c>
      <c r="G28" s="61">
        <v>2608</v>
      </c>
      <c r="H28" s="61">
        <v>7279</v>
      </c>
      <c r="I28" s="61">
        <v>8152</v>
      </c>
      <c r="J28" s="43">
        <f t="shared" si="2"/>
        <v>873</v>
      </c>
      <c r="K28" s="61">
        <f t="shared" si="14"/>
        <v>24.9546</v>
      </c>
      <c r="L28" s="61">
        <f t="shared" si="3"/>
        <v>1424.3684210526314</v>
      </c>
      <c r="M28" s="61">
        <v>132</v>
      </c>
      <c r="N28" s="61">
        <v>35</v>
      </c>
      <c r="O28" s="115">
        <v>49.66</v>
      </c>
      <c r="P28" s="58">
        <v>3.99</v>
      </c>
      <c r="Q28" s="61">
        <f t="shared" si="4"/>
        <v>97</v>
      </c>
      <c r="R28" s="58">
        <f t="shared" si="5"/>
        <v>387.03000000000003</v>
      </c>
      <c r="S28" s="61"/>
      <c r="T28" s="61"/>
      <c r="U28" s="58">
        <f t="shared" si="6"/>
        <v>0</v>
      </c>
      <c r="V28" s="107"/>
      <c r="W28" s="3" t="s">
        <v>14</v>
      </c>
      <c r="X28" s="106">
        <f t="shared" si="7"/>
        <v>436.69000000000005</v>
      </c>
      <c r="Y28" s="59">
        <f t="shared" si="8"/>
        <v>109.44611528822055</v>
      </c>
      <c r="Z28" s="126"/>
      <c r="AA28" s="126">
        <v>3452.6</v>
      </c>
      <c r="AB28" s="56">
        <f t="shared" si="9"/>
        <v>3452.6</v>
      </c>
      <c r="AC28" s="56">
        <f t="shared" si="10"/>
        <v>436.30999999999995</v>
      </c>
      <c r="AD28" s="111">
        <f t="shared" si="11"/>
        <v>0.12637143022649597</v>
      </c>
      <c r="AE28" s="111">
        <v>0.09</v>
      </c>
      <c r="AF28" s="113">
        <v>310.9</v>
      </c>
      <c r="AG28" s="127">
        <v>420.29</v>
      </c>
      <c r="AH28" s="120"/>
      <c r="AI28" s="103">
        <f t="shared" si="12"/>
        <v>420.29</v>
      </c>
      <c r="AJ28" s="36"/>
      <c r="AK28" s="61"/>
      <c r="AL28" s="103">
        <f t="shared" si="13"/>
        <v>1293.29</v>
      </c>
      <c r="AM28" s="81"/>
      <c r="AO28" s="74"/>
      <c r="AP28" s="74"/>
      <c r="AQ28" s="74"/>
      <c r="AR28" s="74"/>
      <c r="AS28" s="74"/>
    </row>
    <row r="29" spans="2:45" ht="12.75">
      <c r="B29" s="99">
        <v>12</v>
      </c>
      <c r="C29" s="3" t="s">
        <v>7</v>
      </c>
      <c r="D29" s="58">
        <v>150.84</v>
      </c>
      <c r="E29" s="36">
        <v>0</v>
      </c>
      <c r="F29" s="61">
        <f t="shared" si="1"/>
        <v>0</v>
      </c>
      <c r="G29" s="61">
        <v>3066</v>
      </c>
      <c r="H29" s="61">
        <v>7897</v>
      </c>
      <c r="I29" s="61">
        <v>8699</v>
      </c>
      <c r="J29" s="43">
        <f t="shared" si="2"/>
        <v>802</v>
      </c>
      <c r="K29" s="61">
        <f t="shared" si="14"/>
        <v>28.6596</v>
      </c>
      <c r="L29" s="61">
        <f t="shared" si="3"/>
        <v>1308.5263157894738</v>
      </c>
      <c r="M29" s="61">
        <v>152</v>
      </c>
      <c r="N29" s="61">
        <v>32</v>
      </c>
      <c r="O29" s="115">
        <v>45.64</v>
      </c>
      <c r="P29" s="58">
        <v>3.99</v>
      </c>
      <c r="Q29" s="61">
        <f t="shared" si="4"/>
        <v>120</v>
      </c>
      <c r="R29" s="58">
        <f t="shared" si="5"/>
        <v>478.8</v>
      </c>
      <c r="S29" s="61"/>
      <c r="T29" s="61"/>
      <c r="U29" s="58">
        <f t="shared" si="6"/>
        <v>0</v>
      </c>
      <c r="V29" s="107"/>
      <c r="W29" s="3" t="s">
        <v>7</v>
      </c>
      <c r="X29" s="106">
        <f t="shared" si="7"/>
        <v>524.44</v>
      </c>
      <c r="Y29" s="59">
        <f t="shared" si="8"/>
        <v>131.43859649122808</v>
      </c>
      <c r="Z29" s="126"/>
      <c r="AA29" s="126">
        <v>3455.9</v>
      </c>
      <c r="AB29" s="56">
        <f t="shared" si="9"/>
        <v>3455.9</v>
      </c>
      <c r="AC29" s="56">
        <f t="shared" si="10"/>
        <v>277.55999999999995</v>
      </c>
      <c r="AD29" s="111">
        <f t="shared" si="11"/>
        <v>0.08031482392430335</v>
      </c>
      <c r="AE29" s="111">
        <v>0.09</v>
      </c>
      <c r="AF29" s="113">
        <v>322</v>
      </c>
      <c r="AG29" s="127">
        <v>392.99</v>
      </c>
      <c r="AH29" s="120"/>
      <c r="AI29" s="103">
        <f t="shared" si="12"/>
        <v>392.99</v>
      </c>
      <c r="AJ29" s="36"/>
      <c r="AK29" s="61"/>
      <c r="AL29" s="103">
        <f t="shared" si="13"/>
        <v>1194.99</v>
      </c>
      <c r="AM29" s="81"/>
      <c r="AO29" s="131"/>
      <c r="AP29" s="131"/>
      <c r="AQ29" s="131"/>
      <c r="AR29" s="131"/>
      <c r="AS29" s="131"/>
    </row>
    <row r="30" spans="2:45" ht="12.75">
      <c r="B30" s="99">
        <v>13</v>
      </c>
      <c r="C30" s="3" t="s">
        <v>15</v>
      </c>
      <c r="D30" s="58">
        <v>135.46</v>
      </c>
      <c r="E30" s="36">
        <v>0</v>
      </c>
      <c r="F30" s="61">
        <f t="shared" si="1"/>
        <v>0</v>
      </c>
      <c r="G30" s="61">
        <v>2984</v>
      </c>
      <c r="H30" s="61">
        <v>7322</v>
      </c>
      <c r="I30" s="61">
        <v>8101</v>
      </c>
      <c r="J30" s="43">
        <f t="shared" si="2"/>
        <v>779</v>
      </c>
      <c r="K30" s="61">
        <f t="shared" si="14"/>
        <v>25.7374</v>
      </c>
      <c r="L30" s="61">
        <f t="shared" si="3"/>
        <v>1271</v>
      </c>
      <c r="M30" s="61">
        <v>130</v>
      </c>
      <c r="N30" s="61">
        <v>25</v>
      </c>
      <c r="O30" s="115">
        <v>35.91</v>
      </c>
      <c r="P30" s="58">
        <v>3.99</v>
      </c>
      <c r="Q30" s="61">
        <f t="shared" si="4"/>
        <v>105</v>
      </c>
      <c r="R30" s="58">
        <f t="shared" si="5"/>
        <v>418.95000000000005</v>
      </c>
      <c r="S30" s="61"/>
      <c r="T30" s="61"/>
      <c r="U30" s="58">
        <f t="shared" si="6"/>
        <v>0</v>
      </c>
      <c r="V30" s="107">
        <v>0.293</v>
      </c>
      <c r="W30" s="3" t="s">
        <v>15</v>
      </c>
      <c r="X30" s="106">
        <f t="shared" si="7"/>
        <v>455.153</v>
      </c>
      <c r="Y30" s="59">
        <f t="shared" si="8"/>
        <v>114.0734335839599</v>
      </c>
      <c r="Z30" s="126">
        <v>112.5</v>
      </c>
      <c r="AA30" s="126">
        <v>3315.2</v>
      </c>
      <c r="AB30" s="56">
        <f t="shared" si="9"/>
        <v>3427.7</v>
      </c>
      <c r="AC30" s="56">
        <f t="shared" si="10"/>
        <v>323.847</v>
      </c>
      <c r="AD30" s="111">
        <f t="shared" si="11"/>
        <v>0.09447938851124661</v>
      </c>
      <c r="AE30" s="111">
        <v>0.09</v>
      </c>
      <c r="AF30" s="113">
        <v>307.2</v>
      </c>
      <c r="AG30" s="127">
        <v>332.529</v>
      </c>
      <c r="AH30" s="120">
        <v>0.271</v>
      </c>
      <c r="AI30" s="103">
        <f t="shared" si="12"/>
        <v>332.8</v>
      </c>
      <c r="AJ30" s="36"/>
      <c r="AK30" s="61"/>
      <c r="AL30" s="103">
        <f t="shared" si="13"/>
        <v>1111.8</v>
      </c>
      <c r="AM30" s="81"/>
      <c r="AO30" s="131"/>
      <c r="AP30" s="131"/>
      <c r="AQ30" s="131"/>
      <c r="AR30" s="131"/>
      <c r="AS30" s="131"/>
    </row>
    <row r="31" spans="2:45" ht="12.75">
      <c r="B31" s="99">
        <v>14</v>
      </c>
      <c r="C31" s="3" t="s">
        <v>16</v>
      </c>
      <c r="D31" s="58">
        <v>109.87</v>
      </c>
      <c r="E31" s="36">
        <v>0</v>
      </c>
      <c r="F31" s="61">
        <f t="shared" si="1"/>
        <v>0</v>
      </c>
      <c r="G31" s="61">
        <v>2131</v>
      </c>
      <c r="H31" s="61">
        <v>5601</v>
      </c>
      <c r="I31" s="61">
        <v>6169</v>
      </c>
      <c r="J31" s="43">
        <f t="shared" si="2"/>
        <v>568</v>
      </c>
      <c r="K31" s="61">
        <f t="shared" si="14"/>
        <v>20.875300000000003</v>
      </c>
      <c r="L31" s="61">
        <f t="shared" si="3"/>
        <v>926.7368421052631</v>
      </c>
      <c r="M31" s="61">
        <v>126</v>
      </c>
      <c r="N31" s="61">
        <v>39</v>
      </c>
      <c r="O31" s="115">
        <v>71.19</v>
      </c>
      <c r="P31" s="58">
        <v>3.99</v>
      </c>
      <c r="Q31" s="61">
        <f t="shared" si="4"/>
        <v>87</v>
      </c>
      <c r="R31" s="58">
        <f t="shared" si="5"/>
        <v>347.13</v>
      </c>
      <c r="S31" s="61"/>
      <c r="T31" s="61"/>
      <c r="U31" s="58">
        <f t="shared" si="6"/>
        <v>0</v>
      </c>
      <c r="V31" s="107"/>
      <c r="W31" s="3" t="s">
        <v>16</v>
      </c>
      <c r="X31" s="106">
        <f t="shared" si="7"/>
        <v>418.32</v>
      </c>
      <c r="Y31" s="59">
        <f t="shared" si="8"/>
        <v>104.84210526315789</v>
      </c>
      <c r="Z31" s="126"/>
      <c r="AA31" s="126">
        <v>3428.8</v>
      </c>
      <c r="AB31" s="56">
        <f t="shared" si="9"/>
        <v>3428.8</v>
      </c>
      <c r="AC31" s="56">
        <f t="shared" si="10"/>
        <v>149.68</v>
      </c>
      <c r="AD31" s="111">
        <f t="shared" si="11"/>
        <v>0.04365375641623892</v>
      </c>
      <c r="AE31" s="111">
        <v>0.09</v>
      </c>
      <c r="AF31" s="113">
        <v>305.6</v>
      </c>
      <c r="AG31" s="127">
        <v>297.5</v>
      </c>
      <c r="AH31" s="120"/>
      <c r="AI31" s="103">
        <f t="shared" si="12"/>
        <v>297.5</v>
      </c>
      <c r="AJ31" s="36"/>
      <c r="AK31" s="61"/>
      <c r="AL31" s="103">
        <f t="shared" si="13"/>
        <v>865.5</v>
      </c>
      <c r="AM31" s="81"/>
      <c r="AO31" s="131"/>
      <c r="AP31" s="131"/>
      <c r="AQ31" s="131"/>
      <c r="AR31" s="131"/>
      <c r="AS31" s="131"/>
    </row>
    <row r="32" spans="2:45" ht="12.75">
      <c r="B32" s="99">
        <v>15</v>
      </c>
      <c r="C32" s="3" t="s">
        <v>17</v>
      </c>
      <c r="D32" s="58">
        <v>130.52</v>
      </c>
      <c r="E32" s="36">
        <v>0.2</v>
      </c>
      <c r="F32" s="61">
        <f t="shared" si="1"/>
        <v>26.104000000000003</v>
      </c>
      <c r="G32" s="61">
        <v>1160</v>
      </c>
      <c r="H32" s="61">
        <v>7767</v>
      </c>
      <c r="I32" s="61">
        <v>8818</v>
      </c>
      <c r="J32" s="43">
        <f t="shared" si="2"/>
        <v>1051</v>
      </c>
      <c r="K32" s="61">
        <f t="shared" si="14"/>
        <v>24.798800000000004</v>
      </c>
      <c r="L32" s="61">
        <f t="shared" si="3"/>
        <v>1714.7894736842106</v>
      </c>
      <c r="M32" s="61">
        <v>130</v>
      </c>
      <c r="N32" s="61">
        <v>26</v>
      </c>
      <c r="O32" s="115">
        <v>46.99</v>
      </c>
      <c r="P32" s="58">
        <v>3.99</v>
      </c>
      <c r="Q32" s="61">
        <f t="shared" si="4"/>
        <v>104</v>
      </c>
      <c r="R32" s="58">
        <f t="shared" si="5"/>
        <v>414.96000000000004</v>
      </c>
      <c r="S32" s="61"/>
      <c r="T32" s="61"/>
      <c r="U32" s="58">
        <f t="shared" si="6"/>
        <v>0</v>
      </c>
      <c r="V32" s="107"/>
      <c r="W32" s="3" t="s">
        <v>17</v>
      </c>
      <c r="X32" s="106">
        <f t="shared" si="7"/>
        <v>461.95000000000005</v>
      </c>
      <c r="Y32" s="59">
        <f t="shared" si="8"/>
        <v>115.77694235588973</v>
      </c>
      <c r="Z32" s="126"/>
      <c r="AA32" s="126">
        <v>3472.9</v>
      </c>
      <c r="AB32" s="56">
        <f t="shared" si="9"/>
        <v>3472.9</v>
      </c>
      <c r="AC32" s="56">
        <f t="shared" si="10"/>
        <v>589.05</v>
      </c>
      <c r="AD32" s="111">
        <f t="shared" si="11"/>
        <v>0.169613291485502</v>
      </c>
      <c r="AE32" s="111">
        <v>0.09</v>
      </c>
      <c r="AF32" s="113">
        <v>344.5</v>
      </c>
      <c r="AG32" s="127">
        <v>453.95</v>
      </c>
      <c r="AH32" s="120"/>
      <c r="AI32" s="103">
        <f t="shared" si="12"/>
        <v>453.95</v>
      </c>
      <c r="AJ32" s="36"/>
      <c r="AK32" s="61"/>
      <c r="AL32" s="103">
        <f t="shared" si="13"/>
        <v>1504.95</v>
      </c>
      <c r="AM32" s="81"/>
      <c r="AO32" s="131"/>
      <c r="AP32" s="132"/>
      <c r="AQ32" s="132"/>
      <c r="AR32" s="133"/>
      <c r="AS32" s="131"/>
    </row>
    <row r="33" spans="2:45" ht="12.75">
      <c r="B33" s="99">
        <v>16</v>
      </c>
      <c r="C33" s="3" t="s">
        <v>18</v>
      </c>
      <c r="D33" s="58">
        <v>141.83</v>
      </c>
      <c r="E33" s="36">
        <v>0</v>
      </c>
      <c r="F33" s="61">
        <f t="shared" si="1"/>
        <v>0</v>
      </c>
      <c r="G33" s="61">
        <v>5521</v>
      </c>
      <c r="H33" s="61">
        <v>11344</v>
      </c>
      <c r="I33" s="61">
        <v>12433</v>
      </c>
      <c r="J33" s="43">
        <f t="shared" si="2"/>
        <v>1089</v>
      </c>
      <c r="K33" s="61">
        <f t="shared" si="14"/>
        <v>26.9477</v>
      </c>
      <c r="L33" s="61">
        <f t="shared" si="3"/>
        <v>1776.7894736842106</v>
      </c>
      <c r="M33" s="61">
        <v>140</v>
      </c>
      <c r="N33" s="61">
        <v>53</v>
      </c>
      <c r="O33" s="115">
        <v>133.68</v>
      </c>
      <c r="P33" s="58">
        <v>3.99</v>
      </c>
      <c r="Q33" s="61">
        <f t="shared" si="4"/>
        <v>87</v>
      </c>
      <c r="R33" s="58">
        <f t="shared" si="5"/>
        <v>347.13</v>
      </c>
      <c r="S33" s="61"/>
      <c r="T33" s="61"/>
      <c r="U33" s="58">
        <f t="shared" si="6"/>
        <v>0</v>
      </c>
      <c r="V33" s="107"/>
      <c r="W33" s="3" t="s">
        <v>18</v>
      </c>
      <c r="X33" s="106">
        <f t="shared" si="7"/>
        <v>480.81</v>
      </c>
      <c r="Y33" s="59">
        <f t="shared" si="8"/>
        <v>120.50375939849623</v>
      </c>
      <c r="Z33" s="126"/>
      <c r="AA33" s="126">
        <v>3558.1</v>
      </c>
      <c r="AB33" s="56">
        <f t="shared" si="9"/>
        <v>3558.1</v>
      </c>
      <c r="AC33" s="56">
        <f t="shared" si="10"/>
        <v>608.19</v>
      </c>
      <c r="AD33" s="111">
        <f t="shared" si="11"/>
        <v>0.17093111492088475</v>
      </c>
      <c r="AE33" s="111">
        <v>0.09</v>
      </c>
      <c r="AF33" s="113">
        <v>314.4</v>
      </c>
      <c r="AG33" s="127">
        <v>403.14</v>
      </c>
      <c r="AH33" s="120"/>
      <c r="AI33" s="103">
        <f t="shared" si="12"/>
        <v>403.14</v>
      </c>
      <c r="AJ33" s="36"/>
      <c r="AK33" s="61"/>
      <c r="AL33" s="103">
        <f t="shared" si="13"/>
        <v>1492.1399999999999</v>
      </c>
      <c r="AM33" s="137"/>
      <c r="AN33" s="137"/>
      <c r="AO33" s="131"/>
      <c r="AP33" s="132"/>
      <c r="AQ33" s="132"/>
      <c r="AR33" s="133"/>
      <c r="AS33" s="131"/>
    </row>
    <row r="34" spans="2:45" ht="12.75">
      <c r="B34" s="99">
        <v>17</v>
      </c>
      <c r="C34" s="3" t="s">
        <v>19</v>
      </c>
      <c r="D34" s="58">
        <v>137.19</v>
      </c>
      <c r="E34" s="36">
        <v>0</v>
      </c>
      <c r="F34" s="61">
        <f t="shared" si="1"/>
        <v>0</v>
      </c>
      <c r="G34" s="61">
        <v>3454</v>
      </c>
      <c r="H34" s="61">
        <v>8779</v>
      </c>
      <c r="I34" s="61">
        <v>9606</v>
      </c>
      <c r="J34" s="43">
        <f t="shared" si="2"/>
        <v>827</v>
      </c>
      <c r="K34" s="61">
        <f t="shared" si="14"/>
        <v>26.0661</v>
      </c>
      <c r="L34" s="61">
        <f t="shared" si="3"/>
        <v>1349.3157894736842</v>
      </c>
      <c r="M34" s="61">
        <v>130</v>
      </c>
      <c r="N34" s="61">
        <v>44</v>
      </c>
      <c r="O34" s="115">
        <v>75.2</v>
      </c>
      <c r="P34" s="58">
        <v>3.99</v>
      </c>
      <c r="Q34" s="61">
        <f t="shared" si="4"/>
        <v>86</v>
      </c>
      <c r="R34" s="58">
        <f t="shared" si="5"/>
        <v>343.14000000000004</v>
      </c>
      <c r="S34" s="61"/>
      <c r="T34" s="61"/>
      <c r="U34" s="58">
        <f t="shared" si="6"/>
        <v>0</v>
      </c>
      <c r="V34" s="107"/>
      <c r="W34" s="3" t="s">
        <v>19</v>
      </c>
      <c r="X34" s="106">
        <f t="shared" si="7"/>
        <v>418.34000000000003</v>
      </c>
      <c r="Y34" s="59">
        <f t="shared" si="8"/>
        <v>104.84711779448622</v>
      </c>
      <c r="Z34" s="126"/>
      <c r="AA34" s="126">
        <v>3561.1</v>
      </c>
      <c r="AB34" s="56">
        <f t="shared" si="9"/>
        <v>3561.1</v>
      </c>
      <c r="AC34" s="56">
        <f t="shared" si="10"/>
        <v>408.65999999999997</v>
      </c>
      <c r="AD34" s="111">
        <f t="shared" si="11"/>
        <v>0.11475667630788239</v>
      </c>
      <c r="AE34" s="111">
        <v>0.09</v>
      </c>
      <c r="AF34" s="113">
        <v>317.6</v>
      </c>
      <c r="AG34" s="127">
        <v>580.62</v>
      </c>
      <c r="AH34" s="120"/>
      <c r="AI34" s="103">
        <f t="shared" si="12"/>
        <v>580.62</v>
      </c>
      <c r="AJ34" s="36"/>
      <c r="AK34" s="61"/>
      <c r="AL34" s="103">
        <f t="shared" si="13"/>
        <v>1407.62</v>
      </c>
      <c r="AM34" s="81"/>
      <c r="AO34" s="131"/>
      <c r="AP34" s="131"/>
      <c r="AQ34" s="131"/>
      <c r="AR34" s="131"/>
      <c r="AS34" s="131"/>
    </row>
    <row r="35" spans="2:45" ht="15.75">
      <c r="B35" s="99">
        <v>18</v>
      </c>
      <c r="C35" s="3" t="s">
        <v>20</v>
      </c>
      <c r="D35" s="58">
        <v>130.71</v>
      </c>
      <c r="E35" s="36">
        <v>0.2</v>
      </c>
      <c r="F35" s="61">
        <f t="shared" si="1"/>
        <v>26.142000000000003</v>
      </c>
      <c r="G35" s="61">
        <v>2736</v>
      </c>
      <c r="H35" s="61">
        <v>8244</v>
      </c>
      <c r="I35" s="61">
        <v>9317</v>
      </c>
      <c r="J35" s="43">
        <f t="shared" si="2"/>
        <v>1073</v>
      </c>
      <c r="K35" s="61">
        <f t="shared" si="14"/>
        <v>24.8349</v>
      </c>
      <c r="L35" s="61">
        <f t="shared" si="3"/>
        <v>1750.6842105263158</v>
      </c>
      <c r="M35" s="61">
        <v>144</v>
      </c>
      <c r="N35" s="61">
        <v>63</v>
      </c>
      <c r="O35" s="115">
        <v>110.23</v>
      </c>
      <c r="P35" s="58">
        <v>3.99</v>
      </c>
      <c r="Q35" s="61">
        <f t="shared" si="4"/>
        <v>81</v>
      </c>
      <c r="R35" s="58">
        <f t="shared" si="5"/>
        <v>323.19</v>
      </c>
      <c r="S35" s="61"/>
      <c r="T35" s="61"/>
      <c r="U35" s="58">
        <f t="shared" si="6"/>
        <v>0</v>
      </c>
      <c r="V35" s="107"/>
      <c r="W35" s="3" t="s">
        <v>20</v>
      </c>
      <c r="X35" s="106">
        <f t="shared" si="7"/>
        <v>433.42</v>
      </c>
      <c r="Y35" s="59">
        <f t="shared" si="8"/>
        <v>108.62656641604009</v>
      </c>
      <c r="Z35" s="126"/>
      <c r="AA35" s="126">
        <v>3525.5</v>
      </c>
      <c r="AB35" s="56">
        <f t="shared" si="9"/>
        <v>3525.5</v>
      </c>
      <c r="AC35" s="56">
        <f t="shared" si="10"/>
        <v>639.5799999999999</v>
      </c>
      <c r="AD35" s="111">
        <f t="shared" si="11"/>
        <v>0.18141540207062826</v>
      </c>
      <c r="AE35" s="111">
        <v>0.09</v>
      </c>
      <c r="AF35" s="113">
        <v>309.6</v>
      </c>
      <c r="AG35" s="127">
        <v>477.49</v>
      </c>
      <c r="AH35" s="120"/>
      <c r="AI35" s="103">
        <f t="shared" si="12"/>
        <v>477.49</v>
      </c>
      <c r="AJ35" s="36"/>
      <c r="AK35" s="61"/>
      <c r="AL35" s="103">
        <f t="shared" si="13"/>
        <v>1550.49</v>
      </c>
      <c r="AM35" s="81"/>
      <c r="AO35" s="131"/>
      <c r="AP35" s="134"/>
      <c r="AQ35" s="134"/>
      <c r="AR35" s="135"/>
      <c r="AS35" s="131"/>
    </row>
    <row r="36" spans="2:45" ht="15.75">
      <c r="B36" s="99">
        <v>19</v>
      </c>
      <c r="C36" s="3" t="s">
        <v>21</v>
      </c>
      <c r="D36" s="58">
        <v>134.18</v>
      </c>
      <c r="E36" s="36">
        <v>0</v>
      </c>
      <c r="F36" s="61">
        <f t="shared" si="1"/>
        <v>0</v>
      </c>
      <c r="G36" s="61">
        <v>2467</v>
      </c>
      <c r="H36" s="61">
        <v>7640</v>
      </c>
      <c r="I36" s="61">
        <v>8481</v>
      </c>
      <c r="J36" s="43">
        <f t="shared" si="2"/>
        <v>841</v>
      </c>
      <c r="K36" s="61">
        <f t="shared" si="14"/>
        <v>25.494200000000003</v>
      </c>
      <c r="L36" s="61">
        <f t="shared" si="3"/>
        <v>1372.157894736842</v>
      </c>
      <c r="M36" s="61">
        <v>145</v>
      </c>
      <c r="N36" s="61">
        <v>36</v>
      </c>
      <c r="O36" s="115">
        <v>87.84</v>
      </c>
      <c r="P36" s="58">
        <v>3.99</v>
      </c>
      <c r="Q36" s="61">
        <f t="shared" si="4"/>
        <v>109</v>
      </c>
      <c r="R36" s="58">
        <f t="shared" si="5"/>
        <v>434.91</v>
      </c>
      <c r="S36" s="61"/>
      <c r="T36" s="61"/>
      <c r="U36" s="58">
        <f t="shared" si="6"/>
        <v>0</v>
      </c>
      <c r="V36" s="107"/>
      <c r="W36" s="3" t="s">
        <v>21</v>
      </c>
      <c r="X36" s="106">
        <f t="shared" si="7"/>
        <v>522.75</v>
      </c>
      <c r="Y36" s="59">
        <f t="shared" si="8"/>
        <v>131.01503759398494</v>
      </c>
      <c r="Z36" s="126"/>
      <c r="AA36" s="126">
        <v>3455.9</v>
      </c>
      <c r="AB36" s="56">
        <f t="shared" si="9"/>
        <v>3455.9</v>
      </c>
      <c r="AC36" s="56">
        <f t="shared" si="10"/>
        <v>318.25</v>
      </c>
      <c r="AD36" s="111">
        <f t="shared" si="11"/>
        <v>0.09208889146097977</v>
      </c>
      <c r="AE36" s="111">
        <v>0.09</v>
      </c>
      <c r="AF36" s="113">
        <v>305.6</v>
      </c>
      <c r="AG36" s="127">
        <v>329.4</v>
      </c>
      <c r="AH36" s="120"/>
      <c r="AI36" s="103">
        <f t="shared" si="12"/>
        <v>329.4</v>
      </c>
      <c r="AJ36" s="36"/>
      <c r="AK36" s="61"/>
      <c r="AL36" s="103">
        <f t="shared" si="13"/>
        <v>1170.4</v>
      </c>
      <c r="AM36" s="81"/>
      <c r="AO36" s="131"/>
      <c r="AP36" s="134"/>
      <c r="AQ36" s="134"/>
      <c r="AR36" s="135"/>
      <c r="AS36" s="131"/>
    </row>
    <row r="37" spans="2:45" ht="12.75">
      <c r="B37" s="99">
        <v>20</v>
      </c>
      <c r="C37" s="3" t="s">
        <v>22</v>
      </c>
      <c r="D37" s="58">
        <v>123.44</v>
      </c>
      <c r="E37" s="36">
        <v>0.2</v>
      </c>
      <c r="F37" s="61">
        <f t="shared" si="1"/>
        <v>24.688000000000002</v>
      </c>
      <c r="G37" s="61">
        <v>297</v>
      </c>
      <c r="H37" s="61">
        <v>4743</v>
      </c>
      <c r="I37" s="61">
        <v>5540</v>
      </c>
      <c r="J37" s="43">
        <f t="shared" si="2"/>
        <v>797</v>
      </c>
      <c r="K37" s="61">
        <f t="shared" si="14"/>
        <v>23.4536</v>
      </c>
      <c r="L37" s="61">
        <f t="shared" si="3"/>
        <v>1300.3684210526314</v>
      </c>
      <c r="M37" s="61">
        <v>130</v>
      </c>
      <c r="N37" s="61">
        <v>34</v>
      </c>
      <c r="O37" s="115">
        <v>55.67</v>
      </c>
      <c r="P37" s="58">
        <v>3.99</v>
      </c>
      <c r="Q37" s="61">
        <f t="shared" si="4"/>
        <v>96</v>
      </c>
      <c r="R37" s="58">
        <f t="shared" si="5"/>
        <v>383.04</v>
      </c>
      <c r="S37" s="61"/>
      <c r="T37" s="61"/>
      <c r="U37" s="58">
        <f t="shared" si="6"/>
        <v>0</v>
      </c>
      <c r="V37" s="107"/>
      <c r="W37" s="3" t="s">
        <v>22</v>
      </c>
      <c r="X37" s="106">
        <f t="shared" si="7"/>
        <v>438.71000000000004</v>
      </c>
      <c r="Y37" s="59">
        <f t="shared" si="8"/>
        <v>109.95238095238095</v>
      </c>
      <c r="Z37" s="126"/>
      <c r="AA37" s="126">
        <v>3505.6</v>
      </c>
      <c r="AB37" s="56">
        <f t="shared" si="9"/>
        <v>3505.6</v>
      </c>
      <c r="AC37" s="56">
        <f t="shared" si="10"/>
        <v>358.28999999999996</v>
      </c>
      <c r="AD37" s="111">
        <f t="shared" si="11"/>
        <v>0.10220504335919671</v>
      </c>
      <c r="AE37" s="111">
        <v>0.09</v>
      </c>
      <c r="AF37" s="113">
        <v>266.4</v>
      </c>
      <c r="AG37" s="127">
        <v>428</v>
      </c>
      <c r="AH37" s="120"/>
      <c r="AI37" s="103">
        <f t="shared" si="12"/>
        <v>428</v>
      </c>
      <c r="AJ37" s="36"/>
      <c r="AK37" s="61"/>
      <c r="AL37" s="103">
        <f t="shared" si="13"/>
        <v>1225</v>
      </c>
      <c r="AM37" s="81"/>
      <c r="AO37" s="131"/>
      <c r="AP37" s="136"/>
      <c r="AQ37" s="136"/>
      <c r="AR37" s="136"/>
      <c r="AS37" s="131"/>
    </row>
    <row r="38" spans="2:45" ht="12.75" customHeight="1" hidden="1">
      <c r="B38" s="99"/>
      <c r="C38" s="3" t="s">
        <v>23</v>
      </c>
      <c r="D38" s="58"/>
      <c r="E38" s="36">
        <v>5.6</v>
      </c>
      <c r="F38" s="61">
        <f t="shared" si="1"/>
        <v>0</v>
      </c>
      <c r="G38" s="61"/>
      <c r="H38" s="61"/>
      <c r="I38" s="61"/>
      <c r="J38" s="43">
        <f t="shared" si="2"/>
        <v>0</v>
      </c>
      <c r="K38" s="61">
        <f t="shared" si="14"/>
        <v>0</v>
      </c>
      <c r="L38" s="61">
        <f t="shared" si="3"/>
        <v>0</v>
      </c>
      <c r="M38" s="61"/>
      <c r="N38" s="61"/>
      <c r="O38" s="115"/>
      <c r="P38" s="58">
        <v>3.99</v>
      </c>
      <c r="Q38" s="61">
        <f t="shared" si="4"/>
        <v>0</v>
      </c>
      <c r="R38" s="58">
        <f t="shared" si="5"/>
        <v>0</v>
      </c>
      <c r="S38" s="61"/>
      <c r="T38" s="61"/>
      <c r="U38" s="58">
        <f t="shared" si="6"/>
        <v>0</v>
      </c>
      <c r="V38" s="107"/>
      <c r="W38" s="3" t="s">
        <v>23</v>
      </c>
      <c r="X38" s="106">
        <f t="shared" si="7"/>
        <v>0</v>
      </c>
      <c r="Y38" s="59">
        <f t="shared" si="8"/>
        <v>0</v>
      </c>
      <c r="Z38" s="126"/>
      <c r="AA38" s="126"/>
      <c r="AB38" s="56">
        <f t="shared" si="9"/>
        <v>0</v>
      </c>
      <c r="AC38" s="56">
        <f t="shared" si="10"/>
        <v>0</v>
      </c>
      <c r="AD38" s="111" t="e">
        <f t="shared" si="11"/>
        <v>#DIV/0!</v>
      </c>
      <c r="AE38" s="111">
        <v>0.09</v>
      </c>
      <c r="AF38" s="113">
        <v>296</v>
      </c>
      <c r="AG38" s="128">
        <f>AI38-AH38</f>
        <v>0</v>
      </c>
      <c r="AH38" s="120"/>
      <c r="AI38" s="103">
        <f t="shared" si="12"/>
        <v>353.88</v>
      </c>
      <c r="AJ38" s="36"/>
      <c r="AK38" s="61"/>
      <c r="AL38" s="103">
        <f t="shared" si="13"/>
        <v>0</v>
      </c>
      <c r="AM38" s="81"/>
      <c r="AO38" s="131"/>
      <c r="AP38" s="131"/>
      <c r="AQ38" s="131"/>
      <c r="AR38" s="131"/>
      <c r="AS38" s="131"/>
    </row>
    <row r="39" spans="2:45" ht="12.75" customHeight="1" hidden="1">
      <c r="B39" s="99">
        <v>19</v>
      </c>
      <c r="C39" s="3" t="s">
        <v>21</v>
      </c>
      <c r="D39" s="58"/>
      <c r="E39" s="36">
        <v>5.6</v>
      </c>
      <c r="F39" s="61">
        <f t="shared" si="1"/>
        <v>0</v>
      </c>
      <c r="G39" s="61"/>
      <c r="H39" s="61"/>
      <c r="I39" s="61"/>
      <c r="J39" s="43">
        <f t="shared" si="2"/>
        <v>0</v>
      </c>
      <c r="K39" s="61">
        <f t="shared" si="14"/>
        <v>0</v>
      </c>
      <c r="L39" s="61">
        <f t="shared" si="3"/>
        <v>0</v>
      </c>
      <c r="M39" s="61"/>
      <c r="N39" s="61"/>
      <c r="O39" s="115"/>
      <c r="P39" s="58">
        <v>3.99</v>
      </c>
      <c r="Q39" s="61">
        <f t="shared" si="4"/>
        <v>0</v>
      </c>
      <c r="R39" s="58">
        <f t="shared" si="5"/>
        <v>0</v>
      </c>
      <c r="S39" s="61"/>
      <c r="T39" s="61"/>
      <c r="U39" s="58">
        <f t="shared" si="6"/>
        <v>0</v>
      </c>
      <c r="V39" s="107"/>
      <c r="W39" s="3" t="s">
        <v>21</v>
      </c>
      <c r="X39" s="106">
        <f t="shared" si="7"/>
        <v>0</v>
      </c>
      <c r="Y39" s="59">
        <f t="shared" si="8"/>
        <v>0</v>
      </c>
      <c r="Z39" s="126"/>
      <c r="AA39" s="126"/>
      <c r="AB39" s="56">
        <f t="shared" si="9"/>
        <v>0</v>
      </c>
      <c r="AC39" s="56">
        <f t="shared" si="10"/>
        <v>0</v>
      </c>
      <c r="AD39" s="111" t="e">
        <f t="shared" si="11"/>
        <v>#DIV/0!</v>
      </c>
      <c r="AE39" s="111">
        <v>0.09</v>
      </c>
      <c r="AF39" s="111"/>
      <c r="AG39" s="128">
        <f>AI39-AH39</f>
        <v>0</v>
      </c>
      <c r="AH39" s="121"/>
      <c r="AI39" s="103">
        <f t="shared" si="12"/>
        <v>353.88</v>
      </c>
      <c r="AJ39" s="36"/>
      <c r="AK39" s="61"/>
      <c r="AL39" s="103">
        <f t="shared" si="13"/>
        <v>0</v>
      </c>
      <c r="AM39" s="81"/>
      <c r="AO39" s="131"/>
      <c r="AP39" s="131"/>
      <c r="AQ39" s="131"/>
      <c r="AR39" s="131"/>
      <c r="AS39" s="131"/>
    </row>
    <row r="40" spans="2:45" ht="12.75" customHeight="1" hidden="1">
      <c r="B40" s="99">
        <v>20</v>
      </c>
      <c r="C40" s="3" t="s">
        <v>22</v>
      </c>
      <c r="D40" s="58"/>
      <c r="E40" s="36">
        <v>5.6</v>
      </c>
      <c r="F40" s="61">
        <f t="shared" si="1"/>
        <v>0</v>
      </c>
      <c r="G40" s="61"/>
      <c r="H40" s="61"/>
      <c r="I40" s="61"/>
      <c r="J40" s="43">
        <f t="shared" si="2"/>
        <v>0</v>
      </c>
      <c r="K40" s="61">
        <f t="shared" si="14"/>
        <v>0</v>
      </c>
      <c r="L40" s="61">
        <f t="shared" si="3"/>
        <v>0</v>
      </c>
      <c r="M40" s="61"/>
      <c r="N40" s="61"/>
      <c r="O40" s="115"/>
      <c r="P40" s="58">
        <v>3.99</v>
      </c>
      <c r="Q40" s="61">
        <f t="shared" si="4"/>
        <v>0</v>
      </c>
      <c r="R40" s="58">
        <f t="shared" si="5"/>
        <v>0</v>
      </c>
      <c r="S40" s="61"/>
      <c r="T40" s="61"/>
      <c r="U40" s="58">
        <f t="shared" si="6"/>
        <v>0</v>
      </c>
      <c r="V40" s="107"/>
      <c r="W40" s="3" t="s">
        <v>22</v>
      </c>
      <c r="X40" s="106">
        <f t="shared" si="7"/>
        <v>0</v>
      </c>
      <c r="Y40" s="59">
        <f t="shared" si="8"/>
        <v>0</v>
      </c>
      <c r="Z40" s="126"/>
      <c r="AA40" s="126"/>
      <c r="AB40" s="56">
        <f t="shared" si="9"/>
        <v>0</v>
      </c>
      <c r="AC40" s="56">
        <f t="shared" si="10"/>
        <v>0</v>
      </c>
      <c r="AD40" s="111" t="e">
        <f t="shared" si="11"/>
        <v>#DIV/0!</v>
      </c>
      <c r="AE40" s="111">
        <v>0.09</v>
      </c>
      <c r="AF40" s="111"/>
      <c r="AG40" s="128">
        <f>AI40-AH40</f>
        <v>0</v>
      </c>
      <c r="AH40" s="121"/>
      <c r="AI40" s="103">
        <f t="shared" si="12"/>
        <v>353.88</v>
      </c>
      <c r="AJ40" s="36"/>
      <c r="AK40" s="61"/>
      <c r="AL40" s="103">
        <f t="shared" si="13"/>
        <v>0</v>
      </c>
      <c r="AM40" s="81"/>
      <c r="AO40" s="131"/>
      <c r="AP40" s="131"/>
      <c r="AQ40" s="131"/>
      <c r="AR40" s="131"/>
      <c r="AS40" s="131"/>
    </row>
    <row r="41" spans="2:45" ht="12.75" customHeight="1">
      <c r="B41" s="99">
        <v>21</v>
      </c>
      <c r="C41" s="3" t="s">
        <v>23</v>
      </c>
      <c r="D41" s="58">
        <v>128.61</v>
      </c>
      <c r="E41" s="36">
        <v>0</v>
      </c>
      <c r="F41" s="61">
        <f t="shared" si="1"/>
        <v>0</v>
      </c>
      <c r="G41" s="61">
        <v>2238</v>
      </c>
      <c r="H41" s="61">
        <v>7250</v>
      </c>
      <c r="I41" s="61">
        <v>8219</v>
      </c>
      <c r="J41" s="43">
        <f t="shared" si="2"/>
        <v>969</v>
      </c>
      <c r="K41" s="61">
        <f t="shared" si="14"/>
        <v>24.435900000000004</v>
      </c>
      <c r="L41" s="61">
        <f t="shared" si="3"/>
        <v>1581</v>
      </c>
      <c r="M41" s="61">
        <v>143</v>
      </c>
      <c r="N41" s="61">
        <v>27</v>
      </c>
      <c r="O41" s="115">
        <v>81.53</v>
      </c>
      <c r="P41" s="58">
        <v>3.99</v>
      </c>
      <c r="Q41" s="61">
        <f t="shared" si="4"/>
        <v>116</v>
      </c>
      <c r="R41" s="58">
        <f t="shared" si="5"/>
        <v>462.84000000000003</v>
      </c>
      <c r="S41" s="61"/>
      <c r="T41" s="61"/>
      <c r="U41" s="58">
        <f t="shared" si="6"/>
        <v>0</v>
      </c>
      <c r="V41" s="107">
        <v>1.738</v>
      </c>
      <c r="W41" s="3" t="s">
        <v>23</v>
      </c>
      <c r="X41" s="106">
        <f t="shared" si="7"/>
        <v>546.1080000000001</v>
      </c>
      <c r="Y41" s="59">
        <f t="shared" si="8"/>
        <v>136.86917293233083</v>
      </c>
      <c r="Z41" s="126">
        <v>108.1</v>
      </c>
      <c r="AA41" s="126">
        <v>3484.9</v>
      </c>
      <c r="AB41" s="56">
        <f t="shared" si="9"/>
        <v>3593</v>
      </c>
      <c r="AC41" s="56">
        <f t="shared" si="10"/>
        <v>422.89199999999994</v>
      </c>
      <c r="AD41" s="111">
        <f t="shared" si="11"/>
        <v>0.11769885889229055</v>
      </c>
      <c r="AE41" s="111">
        <v>0.09</v>
      </c>
      <c r="AF41" s="110">
        <v>296</v>
      </c>
      <c r="AG41" s="127">
        <v>392.711</v>
      </c>
      <c r="AH41" s="121">
        <v>0.0889</v>
      </c>
      <c r="AI41" s="103">
        <f t="shared" si="12"/>
        <v>392.79990000000004</v>
      </c>
      <c r="AJ41" s="36"/>
      <c r="AK41" s="61"/>
      <c r="AL41" s="103">
        <f t="shared" si="13"/>
        <v>1361.7999</v>
      </c>
      <c r="AM41" s="81"/>
      <c r="AO41" s="131"/>
      <c r="AP41" s="131"/>
      <c r="AQ41" s="131"/>
      <c r="AR41" s="131"/>
      <c r="AS41" s="131"/>
    </row>
    <row r="42" spans="2:45" ht="12.75" customHeight="1">
      <c r="B42" s="99">
        <v>22</v>
      </c>
      <c r="C42" s="3" t="s">
        <v>43</v>
      </c>
      <c r="D42" s="58">
        <v>241.23</v>
      </c>
      <c r="E42" s="36">
        <v>0</v>
      </c>
      <c r="F42" s="61">
        <f t="shared" si="1"/>
        <v>0</v>
      </c>
      <c r="G42" s="61">
        <v>4717</v>
      </c>
      <c r="H42" s="61">
        <v>12395</v>
      </c>
      <c r="I42" s="61">
        <v>13767</v>
      </c>
      <c r="J42" s="43">
        <f t="shared" si="2"/>
        <v>1372</v>
      </c>
      <c r="K42" s="61">
        <f t="shared" si="14"/>
        <v>45.8337</v>
      </c>
      <c r="L42" s="61">
        <f t="shared" si="3"/>
        <v>2238.5263157894738</v>
      </c>
      <c r="M42" s="61">
        <v>272</v>
      </c>
      <c r="N42" s="61">
        <v>106</v>
      </c>
      <c r="O42" s="115">
        <v>130.01</v>
      </c>
      <c r="P42" s="58">
        <v>3.99</v>
      </c>
      <c r="Q42" s="61">
        <f t="shared" si="4"/>
        <v>166</v>
      </c>
      <c r="R42" s="58">
        <f t="shared" si="5"/>
        <v>662.34</v>
      </c>
      <c r="S42" s="61"/>
      <c r="T42" s="61"/>
      <c r="U42" s="58">
        <f t="shared" si="6"/>
        <v>0</v>
      </c>
      <c r="V42" s="107"/>
      <c r="W42" s="3" t="s">
        <v>43</v>
      </c>
      <c r="X42" s="106">
        <f t="shared" si="7"/>
        <v>792.35</v>
      </c>
      <c r="Y42" s="59">
        <f t="shared" si="8"/>
        <v>198.58395989974937</v>
      </c>
      <c r="Z42" s="126"/>
      <c r="AA42" s="126">
        <v>6218.8</v>
      </c>
      <c r="AB42" s="56">
        <f t="shared" si="9"/>
        <v>6218.8</v>
      </c>
      <c r="AC42" s="56">
        <f t="shared" si="10"/>
        <v>579.65</v>
      </c>
      <c r="AD42" s="111">
        <f t="shared" si="11"/>
        <v>0.09320930082974206</v>
      </c>
      <c r="AE42" s="111">
        <v>0.11</v>
      </c>
      <c r="AF42" s="110">
        <v>622.8</v>
      </c>
      <c r="AG42" s="127">
        <v>837.33</v>
      </c>
      <c r="AH42" s="121"/>
      <c r="AI42" s="103">
        <f t="shared" si="12"/>
        <v>837.33</v>
      </c>
      <c r="AJ42" s="36"/>
      <c r="AK42" s="61"/>
      <c r="AL42" s="103">
        <f t="shared" si="13"/>
        <v>2209.33</v>
      </c>
      <c r="AM42" s="81"/>
      <c r="AO42" s="131"/>
      <c r="AP42" s="131"/>
      <c r="AQ42" s="131"/>
      <c r="AR42" s="131"/>
      <c r="AS42" s="131"/>
    </row>
    <row r="43" spans="2:45" ht="12.75" customHeight="1">
      <c r="B43" s="99">
        <v>23</v>
      </c>
      <c r="C43" s="3" t="s">
        <v>41</v>
      </c>
      <c r="D43" s="58">
        <v>245.27</v>
      </c>
      <c r="E43" s="36">
        <v>0</v>
      </c>
      <c r="F43" s="61">
        <f t="shared" si="1"/>
        <v>0</v>
      </c>
      <c r="G43" s="61">
        <v>5237</v>
      </c>
      <c r="H43" s="61">
        <v>13822</v>
      </c>
      <c r="I43" s="61">
        <v>15266</v>
      </c>
      <c r="J43" s="43">
        <f t="shared" si="2"/>
        <v>1444</v>
      </c>
      <c r="K43" s="61">
        <f t="shared" si="14"/>
        <v>46.6013</v>
      </c>
      <c r="L43" s="61">
        <f t="shared" si="3"/>
        <v>2356</v>
      </c>
      <c r="M43" s="61">
        <v>251</v>
      </c>
      <c r="N43" s="61">
        <v>50</v>
      </c>
      <c r="O43" s="115">
        <v>82.02</v>
      </c>
      <c r="P43" s="58">
        <v>3.99</v>
      </c>
      <c r="Q43" s="61">
        <f t="shared" si="4"/>
        <v>201</v>
      </c>
      <c r="R43" s="58">
        <f t="shared" si="5"/>
        <v>801.99</v>
      </c>
      <c r="S43" s="61"/>
      <c r="T43" s="61"/>
      <c r="U43" s="58">
        <f t="shared" si="6"/>
        <v>0</v>
      </c>
      <c r="V43" s="107">
        <v>16.3</v>
      </c>
      <c r="W43" s="3" t="s">
        <v>41</v>
      </c>
      <c r="X43" s="106">
        <f t="shared" si="7"/>
        <v>900.31</v>
      </c>
      <c r="Y43" s="59">
        <f t="shared" si="8"/>
        <v>225.64160401002505</v>
      </c>
      <c r="Z43" s="126">
        <v>116.2</v>
      </c>
      <c r="AA43" s="126">
        <v>6074.7</v>
      </c>
      <c r="AB43" s="56">
        <f t="shared" si="9"/>
        <v>6190.9</v>
      </c>
      <c r="AC43" s="56">
        <f t="shared" si="10"/>
        <v>543.69</v>
      </c>
      <c r="AD43" s="111">
        <f t="shared" si="11"/>
        <v>0.08782083380445493</v>
      </c>
      <c r="AE43" s="111">
        <v>0.11</v>
      </c>
      <c r="AF43" s="113">
        <v>595.8</v>
      </c>
      <c r="AG43" s="127">
        <v>666.62</v>
      </c>
      <c r="AH43" s="120">
        <v>4.75</v>
      </c>
      <c r="AI43" s="103">
        <f t="shared" si="12"/>
        <v>671.37</v>
      </c>
      <c r="AJ43" s="36"/>
      <c r="AK43" s="61"/>
      <c r="AL43" s="103">
        <f t="shared" si="13"/>
        <v>2115.37</v>
      </c>
      <c r="AM43" s="81"/>
      <c r="AO43" s="130"/>
      <c r="AP43" s="130"/>
      <c r="AQ43" s="130"/>
      <c r="AR43" s="130"/>
      <c r="AS43" s="130"/>
    </row>
    <row r="44" spans="2:39" ht="12.75" customHeight="1">
      <c r="B44" s="99">
        <v>24</v>
      </c>
      <c r="C44" s="3" t="s">
        <v>24</v>
      </c>
      <c r="D44" s="58">
        <v>129.11</v>
      </c>
      <c r="E44" s="36">
        <v>0</v>
      </c>
      <c r="F44" s="61">
        <f t="shared" si="1"/>
        <v>0</v>
      </c>
      <c r="G44" s="61">
        <v>2496</v>
      </c>
      <c r="H44" s="61">
        <v>7318</v>
      </c>
      <c r="I44" s="61">
        <v>8119</v>
      </c>
      <c r="J44" s="43">
        <f t="shared" si="2"/>
        <v>801</v>
      </c>
      <c r="K44" s="61">
        <f>D44*0.19</f>
        <v>24.530900000000003</v>
      </c>
      <c r="L44" s="61">
        <f t="shared" si="3"/>
        <v>1306.8947368421052</v>
      </c>
      <c r="M44" s="61">
        <v>145</v>
      </c>
      <c r="N44" s="61">
        <v>43</v>
      </c>
      <c r="O44" s="115">
        <v>122.62</v>
      </c>
      <c r="P44" s="58">
        <v>3.99</v>
      </c>
      <c r="Q44" s="61">
        <f t="shared" si="4"/>
        <v>102</v>
      </c>
      <c r="R44" s="58">
        <f t="shared" si="5"/>
        <v>406.98</v>
      </c>
      <c r="S44" s="61"/>
      <c r="T44" s="61"/>
      <c r="U44" s="58">
        <f t="shared" si="6"/>
        <v>0</v>
      </c>
      <c r="V44" s="107">
        <v>6.745</v>
      </c>
      <c r="W44" s="3" t="s">
        <v>24</v>
      </c>
      <c r="X44" s="106">
        <f t="shared" si="7"/>
        <v>536.345</v>
      </c>
      <c r="Y44" s="59">
        <f t="shared" si="8"/>
        <v>134.42230576441102</v>
      </c>
      <c r="Z44" s="126">
        <v>155.1</v>
      </c>
      <c r="AA44" s="126">
        <v>3426.1</v>
      </c>
      <c r="AB44" s="56">
        <f t="shared" si="9"/>
        <v>3581.2</v>
      </c>
      <c r="AC44" s="56">
        <f t="shared" si="10"/>
        <v>264.655</v>
      </c>
      <c r="AD44" s="111">
        <f t="shared" si="11"/>
        <v>0.07390120629956438</v>
      </c>
      <c r="AE44" s="111">
        <v>0.09</v>
      </c>
      <c r="AF44" s="113">
        <v>308.2</v>
      </c>
      <c r="AG44" s="127">
        <v>427.068</v>
      </c>
      <c r="AH44" s="120">
        <v>1.662</v>
      </c>
      <c r="AI44" s="103">
        <f t="shared" si="12"/>
        <v>428.72999999999996</v>
      </c>
      <c r="AJ44" s="36"/>
      <c r="AK44" s="61"/>
      <c r="AL44" s="103">
        <f t="shared" si="13"/>
        <v>1229.73</v>
      </c>
      <c r="AM44" s="81"/>
    </row>
    <row r="45" spans="2:39" ht="12.75" customHeight="1">
      <c r="B45" s="97">
        <v>25</v>
      </c>
      <c r="C45" s="3" t="s">
        <v>25</v>
      </c>
      <c r="D45" s="58">
        <v>130.03</v>
      </c>
      <c r="E45" s="36">
        <v>0</v>
      </c>
      <c r="F45" s="61">
        <f t="shared" si="1"/>
        <v>0</v>
      </c>
      <c r="G45" s="61">
        <v>2613</v>
      </c>
      <c r="H45" s="61">
        <v>7197</v>
      </c>
      <c r="I45" s="61">
        <v>8141</v>
      </c>
      <c r="J45" s="43">
        <f t="shared" si="2"/>
        <v>944</v>
      </c>
      <c r="K45" s="61">
        <f>D45*0.19</f>
        <v>24.7057</v>
      </c>
      <c r="L45" s="61">
        <f t="shared" si="3"/>
        <v>1540.2105263157894</v>
      </c>
      <c r="M45" s="61">
        <v>130</v>
      </c>
      <c r="N45" s="61">
        <v>21</v>
      </c>
      <c r="O45" s="115">
        <v>56.6</v>
      </c>
      <c r="P45" s="58">
        <v>3.99</v>
      </c>
      <c r="Q45" s="61">
        <f t="shared" si="4"/>
        <v>109</v>
      </c>
      <c r="R45" s="58">
        <f t="shared" si="5"/>
        <v>434.91</v>
      </c>
      <c r="S45" s="61"/>
      <c r="T45" s="61"/>
      <c r="U45" s="58">
        <f t="shared" si="6"/>
        <v>0</v>
      </c>
      <c r="V45" s="107">
        <v>7.748</v>
      </c>
      <c r="W45" s="3" t="s">
        <v>25</v>
      </c>
      <c r="X45" s="106">
        <f t="shared" si="7"/>
        <v>499.25800000000004</v>
      </c>
      <c r="Y45" s="59">
        <f t="shared" si="8"/>
        <v>125.12731829573936</v>
      </c>
      <c r="Z45" s="126">
        <v>243.1</v>
      </c>
      <c r="AA45" s="126">
        <v>3350.4</v>
      </c>
      <c r="AB45" s="56">
        <f t="shared" si="9"/>
        <v>3593.5</v>
      </c>
      <c r="AC45" s="56">
        <f t="shared" si="10"/>
        <v>444.74199999999996</v>
      </c>
      <c r="AD45" s="111">
        <f t="shared" si="11"/>
        <v>0.1237629052455823</v>
      </c>
      <c r="AE45" s="111">
        <v>0.09</v>
      </c>
      <c r="AF45" s="113">
        <v>298.3</v>
      </c>
      <c r="AG45" s="127">
        <v>528.722</v>
      </c>
      <c r="AH45" s="120">
        <v>2.168</v>
      </c>
      <c r="AI45" s="103">
        <f t="shared" si="12"/>
        <v>530.89</v>
      </c>
      <c r="AJ45" s="36"/>
      <c r="AK45" s="61"/>
      <c r="AL45" s="103">
        <f t="shared" si="13"/>
        <v>1474.8899999999999</v>
      </c>
      <c r="AM45" s="81"/>
    </row>
    <row r="46" spans="2:39" ht="12.75">
      <c r="B46" s="99">
        <v>26</v>
      </c>
      <c r="C46" s="3" t="s">
        <v>26</v>
      </c>
      <c r="D46" s="58">
        <v>156.94</v>
      </c>
      <c r="E46" s="36">
        <v>0</v>
      </c>
      <c r="F46" s="61">
        <f t="shared" si="1"/>
        <v>0</v>
      </c>
      <c r="G46" s="61">
        <v>2111</v>
      </c>
      <c r="H46" s="61">
        <v>7488</v>
      </c>
      <c r="I46" s="61">
        <v>8311</v>
      </c>
      <c r="J46" s="43">
        <f t="shared" si="2"/>
        <v>823</v>
      </c>
      <c r="K46" s="61">
        <f>D46*0.19</f>
        <v>29.8186</v>
      </c>
      <c r="L46" s="61">
        <f t="shared" si="3"/>
        <v>1342.7894736842106</v>
      </c>
      <c r="M46" s="61">
        <v>156</v>
      </c>
      <c r="N46" s="61">
        <v>33</v>
      </c>
      <c r="O46" s="115">
        <v>51.32</v>
      </c>
      <c r="P46" s="58">
        <v>3.99</v>
      </c>
      <c r="Q46" s="61">
        <f t="shared" si="4"/>
        <v>123</v>
      </c>
      <c r="R46" s="58">
        <f t="shared" si="5"/>
        <v>490.77000000000004</v>
      </c>
      <c r="S46" s="61"/>
      <c r="T46" s="61"/>
      <c r="U46" s="58">
        <f t="shared" si="6"/>
        <v>0</v>
      </c>
      <c r="V46" s="107">
        <v>0.235</v>
      </c>
      <c r="W46" s="3" t="s">
        <v>26</v>
      </c>
      <c r="X46" s="106">
        <f t="shared" si="7"/>
        <v>542.325</v>
      </c>
      <c r="Y46" s="59">
        <f t="shared" si="8"/>
        <v>135.92105263157896</v>
      </c>
      <c r="Z46" s="126">
        <v>44.4</v>
      </c>
      <c r="AA46" s="126">
        <v>3480.9</v>
      </c>
      <c r="AB46" s="56">
        <f t="shared" si="9"/>
        <v>3525.3</v>
      </c>
      <c r="AC46" s="56">
        <f t="shared" si="10"/>
        <v>280.67499999999995</v>
      </c>
      <c r="AD46" s="111">
        <f t="shared" si="11"/>
        <v>0.07961733753155759</v>
      </c>
      <c r="AE46" s="111">
        <v>0.09</v>
      </c>
      <c r="AF46" s="113">
        <v>300</v>
      </c>
      <c r="AG46" s="127">
        <v>417.777</v>
      </c>
      <c r="AH46" s="120">
        <v>0.183</v>
      </c>
      <c r="AI46" s="103">
        <f t="shared" si="12"/>
        <v>417.96</v>
      </c>
      <c r="AJ46" s="36"/>
      <c r="AK46" s="61"/>
      <c r="AL46" s="103">
        <f t="shared" si="13"/>
        <v>1240.96</v>
      </c>
      <c r="AM46" s="81"/>
    </row>
    <row r="47" spans="2:39" ht="12.75">
      <c r="B47" s="99">
        <v>27</v>
      </c>
      <c r="C47" s="3" t="s">
        <v>27</v>
      </c>
      <c r="D47" s="58">
        <v>145.62</v>
      </c>
      <c r="E47" s="36">
        <v>0</v>
      </c>
      <c r="F47" s="61">
        <f t="shared" si="1"/>
        <v>0</v>
      </c>
      <c r="G47" s="61">
        <v>3156</v>
      </c>
      <c r="H47" s="61">
        <v>9460</v>
      </c>
      <c r="I47" s="61">
        <v>10432</v>
      </c>
      <c r="J47" s="43">
        <f t="shared" si="2"/>
        <v>972</v>
      </c>
      <c r="K47" s="61">
        <f aca="true" t="shared" si="15" ref="K47:K55">D47*0.19</f>
        <v>27.6678</v>
      </c>
      <c r="L47" s="61">
        <f t="shared" si="3"/>
        <v>1585.8947368421052</v>
      </c>
      <c r="M47" s="61">
        <v>151</v>
      </c>
      <c r="N47" s="61">
        <v>40</v>
      </c>
      <c r="O47" s="115">
        <v>36.6</v>
      </c>
      <c r="P47" s="58">
        <v>3.99</v>
      </c>
      <c r="Q47" s="61">
        <f t="shared" si="4"/>
        <v>111</v>
      </c>
      <c r="R47" s="58">
        <f t="shared" si="5"/>
        <v>442.89000000000004</v>
      </c>
      <c r="S47" s="61"/>
      <c r="T47" s="61"/>
      <c r="U47" s="58">
        <f t="shared" si="6"/>
        <v>0</v>
      </c>
      <c r="V47" s="107"/>
      <c r="W47" s="3" t="s">
        <v>27</v>
      </c>
      <c r="X47" s="106">
        <f t="shared" si="7"/>
        <v>479.49000000000007</v>
      </c>
      <c r="Y47" s="59">
        <f t="shared" si="8"/>
        <v>120.17293233082708</v>
      </c>
      <c r="Z47" s="126"/>
      <c r="AA47" s="126">
        <v>3592.6</v>
      </c>
      <c r="AB47" s="56">
        <f t="shared" si="9"/>
        <v>3592.6</v>
      </c>
      <c r="AC47" s="56">
        <f t="shared" si="10"/>
        <v>492.50999999999993</v>
      </c>
      <c r="AD47" s="111">
        <f t="shared" si="11"/>
        <v>0.13709012971107273</v>
      </c>
      <c r="AE47" s="111">
        <v>0.09</v>
      </c>
      <c r="AF47" s="113">
        <v>319.6</v>
      </c>
      <c r="AG47" s="127">
        <v>581.54</v>
      </c>
      <c r="AH47" s="120"/>
      <c r="AI47" s="103">
        <f t="shared" si="12"/>
        <v>581.54</v>
      </c>
      <c r="AJ47" s="36"/>
      <c r="AK47" s="61"/>
      <c r="AL47" s="103">
        <f t="shared" si="13"/>
        <v>1553.54</v>
      </c>
      <c r="AM47" s="81"/>
    </row>
    <row r="48" spans="2:39" ht="12.75">
      <c r="B48" s="99">
        <v>28</v>
      </c>
      <c r="C48" s="3" t="s">
        <v>8</v>
      </c>
      <c r="D48" s="58">
        <v>137.08</v>
      </c>
      <c r="E48" s="36">
        <v>0</v>
      </c>
      <c r="F48" s="61">
        <f t="shared" si="1"/>
        <v>0</v>
      </c>
      <c r="G48" s="61">
        <v>2875</v>
      </c>
      <c r="H48" s="61">
        <v>7098</v>
      </c>
      <c r="I48" s="61">
        <v>7868</v>
      </c>
      <c r="J48" s="43">
        <f t="shared" si="2"/>
        <v>770</v>
      </c>
      <c r="K48" s="61">
        <f t="shared" si="15"/>
        <v>26.0452</v>
      </c>
      <c r="L48" s="61">
        <f t="shared" si="3"/>
        <v>1256.3157894736842</v>
      </c>
      <c r="M48" s="61">
        <v>152</v>
      </c>
      <c r="N48" s="61">
        <v>34</v>
      </c>
      <c r="O48" s="115">
        <v>74.03</v>
      </c>
      <c r="P48" s="58">
        <v>3.99</v>
      </c>
      <c r="Q48" s="61">
        <f t="shared" si="4"/>
        <v>118</v>
      </c>
      <c r="R48" s="58">
        <f t="shared" si="5"/>
        <v>470.82000000000005</v>
      </c>
      <c r="S48" s="61"/>
      <c r="T48" s="61"/>
      <c r="U48" s="58">
        <f t="shared" si="6"/>
        <v>0</v>
      </c>
      <c r="V48" s="107"/>
      <c r="W48" s="3" t="s">
        <v>8</v>
      </c>
      <c r="X48" s="106">
        <f t="shared" si="7"/>
        <v>544.85</v>
      </c>
      <c r="Y48" s="59">
        <f t="shared" si="8"/>
        <v>136.55388471177946</v>
      </c>
      <c r="Z48" s="126"/>
      <c r="AA48" s="126">
        <v>3577.6</v>
      </c>
      <c r="AB48" s="56">
        <f t="shared" si="9"/>
        <v>3577.6</v>
      </c>
      <c r="AC48" s="56">
        <f t="shared" si="10"/>
        <v>225.14999999999998</v>
      </c>
      <c r="AD48" s="111">
        <f t="shared" si="11"/>
        <v>0.06293325134168157</v>
      </c>
      <c r="AE48" s="111">
        <v>0.09</v>
      </c>
      <c r="AF48" s="113">
        <v>296.2</v>
      </c>
      <c r="AG48" s="127">
        <v>439.58</v>
      </c>
      <c r="AH48" s="120"/>
      <c r="AI48" s="103">
        <f t="shared" si="12"/>
        <v>439.58</v>
      </c>
      <c r="AJ48" s="36"/>
      <c r="AK48" s="61"/>
      <c r="AL48" s="103">
        <f t="shared" si="13"/>
        <v>1209.58</v>
      </c>
      <c r="AM48" s="81"/>
    </row>
    <row r="49" spans="2:39" ht="12.75">
      <c r="B49" s="99">
        <v>29</v>
      </c>
      <c r="C49" s="3" t="s">
        <v>28</v>
      </c>
      <c r="D49" s="58">
        <v>185.46</v>
      </c>
      <c r="E49" s="36">
        <v>0.2</v>
      </c>
      <c r="F49" s="61">
        <f t="shared" si="1"/>
        <v>37.092000000000006</v>
      </c>
      <c r="G49" s="61">
        <v>2113</v>
      </c>
      <c r="H49" s="61">
        <v>7938</v>
      </c>
      <c r="I49" s="61">
        <v>9162</v>
      </c>
      <c r="J49" s="43">
        <f t="shared" si="2"/>
        <v>1224</v>
      </c>
      <c r="K49" s="61">
        <f t="shared" si="15"/>
        <v>35.2374</v>
      </c>
      <c r="L49" s="61">
        <f t="shared" si="3"/>
        <v>1997.0526315789473</v>
      </c>
      <c r="M49" s="61">
        <v>207</v>
      </c>
      <c r="N49" s="61">
        <v>79</v>
      </c>
      <c r="O49" s="115">
        <v>178.12</v>
      </c>
      <c r="P49" s="58">
        <v>3.99</v>
      </c>
      <c r="Q49" s="61">
        <f t="shared" si="4"/>
        <v>128</v>
      </c>
      <c r="R49" s="58">
        <f t="shared" si="5"/>
        <v>510.72</v>
      </c>
      <c r="S49" s="61"/>
      <c r="T49" s="61"/>
      <c r="U49" s="58">
        <f t="shared" si="6"/>
        <v>0</v>
      </c>
      <c r="V49" s="107"/>
      <c r="W49" s="3" t="s">
        <v>28</v>
      </c>
      <c r="X49" s="106">
        <f t="shared" si="7"/>
        <v>688.84</v>
      </c>
      <c r="Y49" s="59">
        <f t="shared" si="8"/>
        <v>172.64160401002505</v>
      </c>
      <c r="Z49" s="126"/>
      <c r="AA49" s="126">
        <v>4470</v>
      </c>
      <c r="AB49" s="56">
        <f t="shared" si="9"/>
        <v>4470</v>
      </c>
      <c r="AC49" s="56">
        <f t="shared" si="10"/>
        <v>535.16</v>
      </c>
      <c r="AD49" s="111">
        <f t="shared" si="11"/>
        <v>0.11972259507829977</v>
      </c>
      <c r="AE49" s="111">
        <v>0.09</v>
      </c>
      <c r="AF49" s="113">
        <v>423.6</v>
      </c>
      <c r="AG49" s="127">
        <v>395.66</v>
      </c>
      <c r="AH49" s="120"/>
      <c r="AI49" s="103">
        <f t="shared" si="12"/>
        <v>395.66</v>
      </c>
      <c r="AJ49" s="36"/>
      <c r="AK49" s="61"/>
      <c r="AL49" s="103">
        <f t="shared" si="13"/>
        <v>1619.66</v>
      </c>
      <c r="AM49" s="81"/>
    </row>
    <row r="50" spans="2:39" ht="12.75">
      <c r="B50" s="99">
        <v>30</v>
      </c>
      <c r="C50" s="3" t="s">
        <v>29</v>
      </c>
      <c r="D50" s="58">
        <v>369.85</v>
      </c>
      <c r="E50" s="36">
        <v>0.2</v>
      </c>
      <c r="F50" s="61">
        <f t="shared" si="1"/>
        <v>73.97000000000001</v>
      </c>
      <c r="G50" s="61">
        <v>988</v>
      </c>
      <c r="H50" s="61">
        <v>3910</v>
      </c>
      <c r="I50" s="61">
        <v>4444</v>
      </c>
      <c r="J50" s="43">
        <f>I50-H50+I51-H51</f>
        <v>2141</v>
      </c>
      <c r="K50" s="61">
        <f t="shared" si="15"/>
        <v>70.2715</v>
      </c>
      <c r="L50" s="61">
        <f t="shared" si="3"/>
        <v>3493.2105263157896</v>
      </c>
      <c r="M50" s="61">
        <v>387</v>
      </c>
      <c r="N50" s="61">
        <v>105</v>
      </c>
      <c r="O50" s="115">
        <v>227.53</v>
      </c>
      <c r="P50" s="58">
        <v>3.99</v>
      </c>
      <c r="Q50" s="61">
        <f t="shared" si="4"/>
        <v>282</v>
      </c>
      <c r="R50" s="58">
        <f t="shared" si="5"/>
        <v>1125.18</v>
      </c>
      <c r="S50" s="61"/>
      <c r="T50" s="61"/>
      <c r="U50" s="58">
        <f t="shared" si="6"/>
        <v>0</v>
      </c>
      <c r="V50" s="107"/>
      <c r="W50" s="3" t="s">
        <v>29</v>
      </c>
      <c r="X50" s="106">
        <f t="shared" si="7"/>
        <v>1352.71</v>
      </c>
      <c r="Y50" s="59">
        <f t="shared" si="8"/>
        <v>339.0250626566416</v>
      </c>
      <c r="Z50" s="59"/>
      <c r="AA50" s="59">
        <v>10017.6</v>
      </c>
      <c r="AB50" s="56">
        <f t="shared" si="9"/>
        <v>10017.6</v>
      </c>
      <c r="AC50" s="56">
        <f t="shared" si="10"/>
        <v>788.29</v>
      </c>
      <c r="AD50" s="111">
        <f t="shared" si="11"/>
        <v>0.07869050471170738</v>
      </c>
      <c r="AE50" s="111">
        <v>0.11</v>
      </c>
      <c r="AF50" s="110">
        <v>1819.6</v>
      </c>
      <c r="AG50" s="128">
        <v>1075.5</v>
      </c>
      <c r="AH50" s="121"/>
      <c r="AI50" s="103">
        <f t="shared" si="12"/>
        <v>1075.5</v>
      </c>
      <c r="AJ50" s="36"/>
      <c r="AK50" s="61"/>
      <c r="AL50" s="103">
        <f t="shared" si="13"/>
        <v>3216.5</v>
      </c>
      <c r="AM50" s="81"/>
    </row>
    <row r="51" spans="2:39" ht="12.75">
      <c r="B51" s="99"/>
      <c r="C51" s="3" t="s">
        <v>29</v>
      </c>
      <c r="D51" s="58"/>
      <c r="E51" s="36"/>
      <c r="F51" s="61"/>
      <c r="G51" s="61">
        <v>3160</v>
      </c>
      <c r="H51" s="61">
        <v>11779</v>
      </c>
      <c r="I51" s="61">
        <v>13386</v>
      </c>
      <c r="J51" s="43"/>
      <c r="K51" s="61">
        <f t="shared" si="15"/>
        <v>0</v>
      </c>
      <c r="L51" s="61">
        <f t="shared" si="3"/>
        <v>0</v>
      </c>
      <c r="M51" s="61"/>
      <c r="N51" s="61"/>
      <c r="O51" s="115"/>
      <c r="P51" s="58"/>
      <c r="Q51" s="61"/>
      <c r="R51" s="58">
        <f t="shared" si="5"/>
        <v>0</v>
      </c>
      <c r="S51" s="61"/>
      <c r="T51" s="61"/>
      <c r="U51" s="58">
        <f t="shared" si="6"/>
        <v>0</v>
      </c>
      <c r="V51" s="107"/>
      <c r="W51" s="3" t="s">
        <v>29</v>
      </c>
      <c r="X51" s="106">
        <f t="shared" si="7"/>
        <v>0</v>
      </c>
      <c r="Y51" s="59"/>
      <c r="Z51" s="59"/>
      <c r="AA51" s="59"/>
      <c r="AB51" s="56"/>
      <c r="AC51" s="56"/>
      <c r="AD51" s="111"/>
      <c r="AE51" s="111"/>
      <c r="AF51" s="111"/>
      <c r="AG51" s="128"/>
      <c r="AH51" s="121"/>
      <c r="AI51" s="103">
        <f t="shared" si="12"/>
        <v>0</v>
      </c>
      <c r="AJ51" s="36"/>
      <c r="AK51" s="61"/>
      <c r="AL51" s="103">
        <f t="shared" si="13"/>
        <v>0</v>
      </c>
      <c r="AM51" s="81"/>
    </row>
    <row r="52" spans="2:39" ht="12.75">
      <c r="B52" s="99">
        <v>31</v>
      </c>
      <c r="C52" s="3" t="s">
        <v>30</v>
      </c>
      <c r="D52" s="58">
        <v>215.07</v>
      </c>
      <c r="E52" s="36">
        <v>0</v>
      </c>
      <c r="F52" s="61">
        <f t="shared" si="1"/>
        <v>0</v>
      </c>
      <c r="G52" s="61">
        <v>2537</v>
      </c>
      <c r="H52" s="61">
        <v>8850</v>
      </c>
      <c r="I52" s="61">
        <v>9933</v>
      </c>
      <c r="J52" s="43">
        <f t="shared" si="2"/>
        <v>1083</v>
      </c>
      <c r="K52" s="61">
        <f t="shared" si="15"/>
        <v>40.8633</v>
      </c>
      <c r="L52" s="61">
        <f t="shared" si="3"/>
        <v>1767</v>
      </c>
      <c r="M52" s="61">
        <v>212</v>
      </c>
      <c r="N52" s="61">
        <v>60</v>
      </c>
      <c r="O52" s="115">
        <v>145.18</v>
      </c>
      <c r="P52" s="58">
        <v>3.99</v>
      </c>
      <c r="Q52" s="61">
        <f t="shared" si="4"/>
        <v>152</v>
      </c>
      <c r="R52" s="58">
        <f t="shared" si="5"/>
        <v>606.48</v>
      </c>
      <c r="S52" s="61"/>
      <c r="T52" s="61"/>
      <c r="U52" s="58">
        <f t="shared" si="6"/>
        <v>0</v>
      </c>
      <c r="V52" s="107"/>
      <c r="W52" s="3" t="s">
        <v>30</v>
      </c>
      <c r="X52" s="106">
        <f t="shared" si="7"/>
        <v>751.6600000000001</v>
      </c>
      <c r="Y52" s="59">
        <f t="shared" si="8"/>
        <v>188.3859649122807</v>
      </c>
      <c r="Z52" s="126"/>
      <c r="AA52" s="126">
        <v>5492.4</v>
      </c>
      <c r="AB52" s="56">
        <f t="shared" si="9"/>
        <v>5492.4</v>
      </c>
      <c r="AC52" s="56">
        <f t="shared" si="10"/>
        <v>331.3399999999999</v>
      </c>
      <c r="AD52" s="111">
        <f t="shared" si="11"/>
        <v>0.060326997305367405</v>
      </c>
      <c r="AE52" s="111">
        <v>0.11</v>
      </c>
      <c r="AF52" s="113">
        <v>759</v>
      </c>
      <c r="AG52" s="128">
        <v>460.9</v>
      </c>
      <c r="AH52" s="120"/>
      <c r="AI52" s="103">
        <f t="shared" si="12"/>
        <v>460.9</v>
      </c>
      <c r="AJ52" s="36"/>
      <c r="AK52" s="61"/>
      <c r="AL52" s="103">
        <f t="shared" si="13"/>
        <v>1543.9</v>
      </c>
      <c r="AM52" s="81"/>
    </row>
    <row r="53" spans="2:39" ht="12.75">
      <c r="B53" s="99">
        <v>32</v>
      </c>
      <c r="C53" s="3" t="s">
        <v>31</v>
      </c>
      <c r="D53" s="58">
        <v>131.27</v>
      </c>
      <c r="E53" s="36">
        <v>0</v>
      </c>
      <c r="F53" s="61">
        <f t="shared" si="1"/>
        <v>0</v>
      </c>
      <c r="G53" s="61">
        <v>1457</v>
      </c>
      <c r="H53" s="61">
        <v>6059</v>
      </c>
      <c r="I53" s="61">
        <v>6991</v>
      </c>
      <c r="J53" s="43">
        <f t="shared" si="2"/>
        <v>932</v>
      </c>
      <c r="K53" s="61">
        <f t="shared" si="15"/>
        <v>24.941300000000002</v>
      </c>
      <c r="L53" s="61">
        <f t="shared" si="3"/>
        <v>1520.6315789473686</v>
      </c>
      <c r="M53" s="61">
        <v>132</v>
      </c>
      <c r="N53" s="61">
        <v>30</v>
      </c>
      <c r="O53" s="115">
        <v>48.4</v>
      </c>
      <c r="P53" s="58">
        <v>3.99</v>
      </c>
      <c r="Q53" s="61">
        <f t="shared" si="4"/>
        <v>102</v>
      </c>
      <c r="R53" s="58">
        <f t="shared" si="5"/>
        <v>406.98</v>
      </c>
      <c r="S53" s="61"/>
      <c r="T53" s="61"/>
      <c r="U53" s="58">
        <f t="shared" si="6"/>
        <v>0</v>
      </c>
      <c r="V53" s="107"/>
      <c r="W53" s="3" t="s">
        <v>31</v>
      </c>
      <c r="X53" s="106">
        <f t="shared" si="7"/>
        <v>455.38</v>
      </c>
      <c r="Y53" s="59">
        <f t="shared" si="8"/>
        <v>114.13032581453633</v>
      </c>
      <c r="Z53" s="126"/>
      <c r="AA53" s="126">
        <v>3213</v>
      </c>
      <c r="AB53" s="56">
        <f t="shared" si="9"/>
        <v>3213</v>
      </c>
      <c r="AC53" s="56">
        <f t="shared" si="10"/>
        <v>476.62</v>
      </c>
      <c r="AD53" s="111">
        <f t="shared" si="11"/>
        <v>0.14834111422346716</v>
      </c>
      <c r="AE53" s="111">
        <v>0.11</v>
      </c>
      <c r="AF53" s="113">
        <v>454.9</v>
      </c>
      <c r="AG53" s="128">
        <v>393.77</v>
      </c>
      <c r="AH53" s="120"/>
      <c r="AI53" s="103">
        <f t="shared" si="12"/>
        <v>393.77</v>
      </c>
      <c r="AJ53" s="36"/>
      <c r="AK53" s="61"/>
      <c r="AL53" s="103">
        <f t="shared" si="13"/>
        <v>1325.77</v>
      </c>
      <c r="AM53" s="81"/>
    </row>
    <row r="54" spans="2:39" ht="12.75">
      <c r="B54" s="99">
        <v>33</v>
      </c>
      <c r="C54" s="3" t="s">
        <v>32</v>
      </c>
      <c r="D54" s="58">
        <v>108.75</v>
      </c>
      <c r="E54" s="36">
        <v>0</v>
      </c>
      <c r="F54" s="61">
        <f t="shared" si="1"/>
        <v>0</v>
      </c>
      <c r="G54" s="61">
        <v>605</v>
      </c>
      <c r="H54" s="61">
        <v>3695</v>
      </c>
      <c r="I54" s="61">
        <v>4100</v>
      </c>
      <c r="J54" s="43">
        <f t="shared" si="2"/>
        <v>405</v>
      </c>
      <c r="K54" s="61">
        <f t="shared" si="15"/>
        <v>20.6625</v>
      </c>
      <c r="L54" s="61">
        <f t="shared" si="3"/>
        <v>660.7894736842105</v>
      </c>
      <c r="M54" s="61">
        <v>121</v>
      </c>
      <c r="N54" s="61">
        <v>50</v>
      </c>
      <c r="O54" s="115">
        <v>108.18</v>
      </c>
      <c r="P54" s="58">
        <v>3.99</v>
      </c>
      <c r="Q54" s="61">
        <f t="shared" si="4"/>
        <v>71</v>
      </c>
      <c r="R54" s="58">
        <f t="shared" si="5"/>
        <v>283.29</v>
      </c>
      <c r="S54" s="61"/>
      <c r="T54" s="61"/>
      <c r="U54" s="58">
        <f t="shared" si="6"/>
        <v>0</v>
      </c>
      <c r="V54" s="107">
        <v>0.304</v>
      </c>
      <c r="W54" s="3" t="s">
        <v>32</v>
      </c>
      <c r="X54" s="106">
        <f t="shared" si="7"/>
        <v>391.774</v>
      </c>
      <c r="Y54" s="59">
        <f t="shared" si="8"/>
        <v>98.18897243107769</v>
      </c>
      <c r="Z54" s="126">
        <v>14.1</v>
      </c>
      <c r="AA54" s="126">
        <v>3277</v>
      </c>
      <c r="AB54" s="56">
        <f t="shared" si="9"/>
        <v>3291.1</v>
      </c>
      <c r="AC54" s="56">
        <f t="shared" si="10"/>
        <v>13.225999999999999</v>
      </c>
      <c r="AD54" s="111">
        <f t="shared" si="11"/>
        <v>0.004018717146242898</v>
      </c>
      <c r="AE54" s="111">
        <v>0.11</v>
      </c>
      <c r="AF54" s="113">
        <v>382.1</v>
      </c>
      <c r="AG54" s="128">
        <v>304.303</v>
      </c>
      <c r="AH54" s="120">
        <v>0.217</v>
      </c>
      <c r="AI54" s="103">
        <f t="shared" si="12"/>
        <v>304.52</v>
      </c>
      <c r="AJ54" s="36"/>
      <c r="AK54" s="61"/>
      <c r="AL54" s="103">
        <f t="shared" si="13"/>
        <v>709.52</v>
      </c>
      <c r="AM54" s="81"/>
    </row>
    <row r="55" spans="2:39" ht="12.75">
      <c r="B55" s="99">
        <v>34</v>
      </c>
      <c r="C55" s="3" t="s">
        <v>33</v>
      </c>
      <c r="D55" s="58">
        <v>116.08</v>
      </c>
      <c r="E55" s="36">
        <v>0</v>
      </c>
      <c r="F55" s="61">
        <f t="shared" si="1"/>
        <v>0</v>
      </c>
      <c r="G55" s="61">
        <v>1650</v>
      </c>
      <c r="H55" s="61">
        <v>6772</v>
      </c>
      <c r="I55" s="61">
        <v>7479</v>
      </c>
      <c r="J55" s="43">
        <f t="shared" si="2"/>
        <v>707</v>
      </c>
      <c r="K55" s="61">
        <f t="shared" si="15"/>
        <v>22.0552</v>
      </c>
      <c r="L55" s="61">
        <f t="shared" si="3"/>
        <v>1153.5263157894738</v>
      </c>
      <c r="M55" s="61">
        <v>105</v>
      </c>
      <c r="N55" s="61">
        <v>33</v>
      </c>
      <c r="O55" s="115">
        <v>61.5</v>
      </c>
      <c r="P55" s="58">
        <v>3.99</v>
      </c>
      <c r="Q55" s="61">
        <f t="shared" si="4"/>
        <v>72</v>
      </c>
      <c r="R55" s="58">
        <f t="shared" si="5"/>
        <v>287.28000000000003</v>
      </c>
      <c r="S55" s="61"/>
      <c r="T55" s="61"/>
      <c r="U55" s="58">
        <f t="shared" si="6"/>
        <v>0</v>
      </c>
      <c r="V55" s="107">
        <v>0.235</v>
      </c>
      <c r="W55" s="3" t="s">
        <v>33</v>
      </c>
      <c r="X55" s="106">
        <f t="shared" si="7"/>
        <v>349.01500000000004</v>
      </c>
      <c r="Y55" s="59">
        <f t="shared" si="8"/>
        <v>87.47243107769424</v>
      </c>
      <c r="Z55" s="126">
        <v>18.8</v>
      </c>
      <c r="AA55" s="126">
        <v>3237.8</v>
      </c>
      <c r="AB55" s="56">
        <f t="shared" si="9"/>
        <v>3256.6000000000004</v>
      </c>
      <c r="AC55" s="56">
        <f t="shared" si="10"/>
        <v>357.98499999999996</v>
      </c>
      <c r="AD55" s="111">
        <f t="shared" si="11"/>
        <v>0.1099259964380028</v>
      </c>
      <c r="AE55" s="111">
        <v>0.11</v>
      </c>
      <c r="AF55" s="113">
        <v>448.7</v>
      </c>
      <c r="AG55" s="128">
        <v>446.677</v>
      </c>
      <c r="AH55" s="120">
        <v>0.183</v>
      </c>
      <c r="AI55" s="103">
        <f t="shared" si="12"/>
        <v>446.86</v>
      </c>
      <c r="AJ55" s="36"/>
      <c r="AK55" s="61"/>
      <c r="AL55" s="103">
        <f t="shared" si="13"/>
        <v>1153.8600000000001</v>
      </c>
      <c r="AM55" s="81"/>
    </row>
    <row r="56" spans="2:39" ht="12.75">
      <c r="B56" s="99">
        <v>35</v>
      </c>
      <c r="C56" s="3" t="s">
        <v>34</v>
      </c>
      <c r="D56" s="58">
        <v>151.08</v>
      </c>
      <c r="E56" s="36">
        <v>0</v>
      </c>
      <c r="F56" s="61">
        <f t="shared" si="1"/>
        <v>0</v>
      </c>
      <c r="G56" s="61">
        <v>1475</v>
      </c>
      <c r="H56" s="61">
        <v>5870</v>
      </c>
      <c r="I56" s="61">
        <v>6967</v>
      </c>
      <c r="J56" s="43">
        <f t="shared" si="2"/>
        <v>1097</v>
      </c>
      <c r="K56" s="61">
        <f aca="true" t="shared" si="16" ref="K56:K67">D56*0.19</f>
        <v>28.7052</v>
      </c>
      <c r="L56" s="61">
        <f t="shared" si="3"/>
        <v>1789.842105263158</v>
      </c>
      <c r="M56" s="61">
        <v>151</v>
      </c>
      <c r="N56" s="61">
        <v>24</v>
      </c>
      <c r="O56" s="115">
        <v>36.24</v>
      </c>
      <c r="P56" s="58">
        <v>3.99</v>
      </c>
      <c r="Q56" s="61">
        <f t="shared" si="4"/>
        <v>127</v>
      </c>
      <c r="R56" s="58">
        <f t="shared" si="5"/>
        <v>506.73</v>
      </c>
      <c r="S56" s="61"/>
      <c r="T56" s="61"/>
      <c r="U56" s="58">
        <f t="shared" si="6"/>
        <v>0</v>
      </c>
      <c r="V56" s="107"/>
      <c r="W56" s="3" t="s">
        <v>34</v>
      </c>
      <c r="X56" s="106">
        <f t="shared" si="7"/>
        <v>542.97</v>
      </c>
      <c r="Y56" s="59">
        <f t="shared" si="8"/>
        <v>136.08270676691728</v>
      </c>
      <c r="Z56" s="126"/>
      <c r="AA56" s="126">
        <v>3304</v>
      </c>
      <c r="AB56" s="56">
        <f t="shared" si="9"/>
        <v>3304</v>
      </c>
      <c r="AC56" s="56">
        <f t="shared" si="10"/>
        <v>554.03</v>
      </c>
      <c r="AD56" s="111">
        <f t="shared" si="11"/>
        <v>0.16768462469733655</v>
      </c>
      <c r="AE56" s="111">
        <v>0.11</v>
      </c>
      <c r="AF56" s="113">
        <v>448.7</v>
      </c>
      <c r="AG56" s="128">
        <v>432.11</v>
      </c>
      <c r="AH56" s="120"/>
      <c r="AI56" s="103">
        <f t="shared" si="12"/>
        <v>432.11</v>
      </c>
      <c r="AJ56" s="36"/>
      <c r="AK56" s="61"/>
      <c r="AL56" s="103">
        <f t="shared" si="13"/>
        <v>1529.1100000000001</v>
      </c>
      <c r="AM56" s="81"/>
    </row>
    <row r="57" spans="2:39" ht="12.75">
      <c r="B57" s="99">
        <v>36</v>
      </c>
      <c r="C57" s="3" t="s">
        <v>35</v>
      </c>
      <c r="D57" s="58">
        <v>119.23</v>
      </c>
      <c r="E57" s="36">
        <v>0</v>
      </c>
      <c r="F57" s="61">
        <f t="shared" si="1"/>
        <v>0</v>
      </c>
      <c r="G57" s="61">
        <v>1655</v>
      </c>
      <c r="H57" s="61">
        <v>6552</v>
      </c>
      <c r="I57" s="61">
        <v>7350</v>
      </c>
      <c r="J57" s="43">
        <f t="shared" si="2"/>
        <v>798</v>
      </c>
      <c r="K57" s="61">
        <f t="shared" si="16"/>
        <v>22.6537</v>
      </c>
      <c r="L57" s="61">
        <f t="shared" si="3"/>
        <v>1302</v>
      </c>
      <c r="M57" s="61">
        <v>137</v>
      </c>
      <c r="N57" s="61">
        <v>55</v>
      </c>
      <c r="O57" s="115">
        <v>101.96</v>
      </c>
      <c r="P57" s="58">
        <v>3.99</v>
      </c>
      <c r="Q57" s="61">
        <f t="shared" si="4"/>
        <v>82</v>
      </c>
      <c r="R57" s="58">
        <f t="shared" si="5"/>
        <v>327.18</v>
      </c>
      <c r="S57" s="61"/>
      <c r="T57" s="61"/>
      <c r="U57" s="58">
        <f t="shared" si="6"/>
        <v>0</v>
      </c>
      <c r="V57" s="107">
        <v>0.304</v>
      </c>
      <c r="W57" s="3" t="s">
        <v>35</v>
      </c>
      <c r="X57" s="106">
        <f t="shared" si="7"/>
        <v>429.44399999999996</v>
      </c>
      <c r="Y57" s="59">
        <f t="shared" si="8"/>
        <v>107.63007518796991</v>
      </c>
      <c r="Z57" s="126">
        <v>19.1</v>
      </c>
      <c r="AA57" s="126">
        <v>3303.3</v>
      </c>
      <c r="AB57" s="56">
        <f t="shared" si="9"/>
        <v>3322.4</v>
      </c>
      <c r="AC57" s="56">
        <f t="shared" si="10"/>
        <v>368.55600000000004</v>
      </c>
      <c r="AD57" s="111">
        <f t="shared" si="11"/>
        <v>0.1109306525403323</v>
      </c>
      <c r="AE57" s="111">
        <v>0.11</v>
      </c>
      <c r="AF57" s="113">
        <v>437</v>
      </c>
      <c r="AG57" s="128">
        <v>566.123</v>
      </c>
      <c r="AH57" s="120">
        <v>0.217</v>
      </c>
      <c r="AI57" s="103">
        <f t="shared" si="12"/>
        <v>566.34</v>
      </c>
      <c r="AJ57" s="36"/>
      <c r="AK57" s="61"/>
      <c r="AL57" s="103">
        <f t="shared" si="13"/>
        <v>1364.3400000000001</v>
      </c>
      <c r="AM57" s="81"/>
    </row>
    <row r="58" spans="2:39" ht="12.75">
      <c r="B58" s="99">
        <v>37</v>
      </c>
      <c r="C58" s="3" t="s">
        <v>36</v>
      </c>
      <c r="D58" s="58">
        <v>105.42</v>
      </c>
      <c r="E58" s="36">
        <v>0</v>
      </c>
      <c r="F58" s="61">
        <f t="shared" si="1"/>
        <v>0</v>
      </c>
      <c r="G58" s="61">
        <v>582</v>
      </c>
      <c r="H58" s="61">
        <v>2842</v>
      </c>
      <c r="I58" s="61">
        <v>3084</v>
      </c>
      <c r="J58" s="43">
        <f t="shared" si="2"/>
        <v>242</v>
      </c>
      <c r="K58" s="61">
        <f t="shared" si="16"/>
        <v>20.0298</v>
      </c>
      <c r="L58" s="61">
        <f t="shared" si="3"/>
        <v>394.84210526315786</v>
      </c>
      <c r="M58" s="61">
        <v>112</v>
      </c>
      <c r="N58" s="61">
        <v>22</v>
      </c>
      <c r="O58" s="115">
        <v>46.82</v>
      </c>
      <c r="P58" s="58">
        <v>3.99</v>
      </c>
      <c r="Q58" s="61">
        <f t="shared" si="4"/>
        <v>90</v>
      </c>
      <c r="R58" s="58">
        <f t="shared" si="5"/>
        <v>359.1</v>
      </c>
      <c r="S58" s="61"/>
      <c r="T58" s="61"/>
      <c r="U58" s="58">
        <f t="shared" si="6"/>
        <v>0</v>
      </c>
      <c r="V58" s="107"/>
      <c r="W58" s="3" t="s">
        <v>36</v>
      </c>
      <c r="X58" s="106">
        <f t="shared" si="7"/>
        <v>405.92</v>
      </c>
      <c r="Y58" s="59">
        <f t="shared" si="8"/>
        <v>101.734335839599</v>
      </c>
      <c r="Z58" s="126"/>
      <c r="AA58" s="126">
        <v>2706.2</v>
      </c>
      <c r="AB58" s="56">
        <f t="shared" si="9"/>
        <v>2706.2</v>
      </c>
      <c r="AC58" s="56">
        <f t="shared" si="10"/>
        <v>-163.92000000000002</v>
      </c>
      <c r="AD58" s="129">
        <f t="shared" si="11"/>
        <v>-0.060572019806370565</v>
      </c>
      <c r="AE58" s="111">
        <v>0.11</v>
      </c>
      <c r="AF58" s="113">
        <v>329.5</v>
      </c>
      <c r="AG58" s="128">
        <v>274.2</v>
      </c>
      <c r="AH58" s="120"/>
      <c r="AI58" s="103">
        <f t="shared" si="12"/>
        <v>274.2</v>
      </c>
      <c r="AJ58" s="36"/>
      <c r="AK58" s="61"/>
      <c r="AL58" s="103">
        <f t="shared" si="13"/>
        <v>516.2</v>
      </c>
      <c r="AM58" s="81"/>
    </row>
    <row r="59" spans="2:39" ht="12.75">
      <c r="B59" s="99">
        <v>38</v>
      </c>
      <c r="C59" s="3" t="s">
        <v>37</v>
      </c>
      <c r="D59" s="58">
        <v>99.82</v>
      </c>
      <c r="E59" s="36">
        <v>0</v>
      </c>
      <c r="F59" s="61">
        <f t="shared" si="1"/>
        <v>0</v>
      </c>
      <c r="G59" s="61">
        <v>1062</v>
      </c>
      <c r="H59" s="61">
        <v>4273</v>
      </c>
      <c r="I59" s="61">
        <v>4847</v>
      </c>
      <c r="J59" s="43">
        <f t="shared" si="2"/>
        <v>574</v>
      </c>
      <c r="K59" s="61">
        <f t="shared" si="16"/>
        <v>18.965799999999998</v>
      </c>
      <c r="L59" s="61">
        <f aca="true" t="shared" si="17" ref="L59:L67">J59/19*31</f>
        <v>936.5263157894736</v>
      </c>
      <c r="M59" s="61">
        <v>117</v>
      </c>
      <c r="N59" s="61">
        <v>54</v>
      </c>
      <c r="O59" s="115">
        <v>117.57</v>
      </c>
      <c r="P59" s="58">
        <v>3.99</v>
      </c>
      <c r="Q59" s="61">
        <f t="shared" si="4"/>
        <v>63</v>
      </c>
      <c r="R59" s="58">
        <f t="shared" si="5"/>
        <v>251.37</v>
      </c>
      <c r="S59" s="61"/>
      <c r="T59" s="61"/>
      <c r="U59" s="58">
        <f t="shared" si="6"/>
        <v>0</v>
      </c>
      <c r="V59" s="107"/>
      <c r="W59" s="3" t="s">
        <v>37</v>
      </c>
      <c r="X59" s="106">
        <f t="shared" si="7"/>
        <v>368.94</v>
      </c>
      <c r="Y59" s="59">
        <f t="shared" si="8"/>
        <v>92.46616541353383</v>
      </c>
      <c r="Z59" s="126"/>
      <c r="AA59" s="126">
        <v>2771.6</v>
      </c>
      <c r="AB59" s="56">
        <f t="shared" si="9"/>
        <v>2771.6</v>
      </c>
      <c r="AC59" s="56">
        <f t="shared" si="10"/>
        <v>205.06</v>
      </c>
      <c r="AD59" s="111">
        <f t="shared" si="11"/>
        <v>0.07398614518689565</v>
      </c>
      <c r="AE59" s="111">
        <v>0.11</v>
      </c>
      <c r="AF59" s="113">
        <v>325.3</v>
      </c>
      <c r="AG59" s="128">
        <v>336.36</v>
      </c>
      <c r="AH59" s="120"/>
      <c r="AI59" s="103">
        <f t="shared" si="12"/>
        <v>336.36</v>
      </c>
      <c r="AJ59" s="36"/>
      <c r="AK59" s="61"/>
      <c r="AL59" s="103">
        <f t="shared" si="13"/>
        <v>910.36</v>
      </c>
      <c r="AM59" s="81"/>
    </row>
    <row r="60" spans="2:39" ht="12.75">
      <c r="B60" s="97">
        <v>39</v>
      </c>
      <c r="C60" s="18" t="s">
        <v>2</v>
      </c>
      <c r="D60" s="60">
        <v>131.85</v>
      </c>
      <c r="E60" s="36">
        <v>0.2</v>
      </c>
      <c r="F60" s="61">
        <f t="shared" si="1"/>
        <v>26.37</v>
      </c>
      <c r="G60" s="61">
        <v>857</v>
      </c>
      <c r="H60" s="61">
        <v>5168</v>
      </c>
      <c r="I60" s="61">
        <v>5813</v>
      </c>
      <c r="J60" s="43">
        <f t="shared" si="2"/>
        <v>645</v>
      </c>
      <c r="K60" s="61">
        <f t="shared" si="16"/>
        <v>25.0515</v>
      </c>
      <c r="L60" s="61">
        <f t="shared" si="17"/>
        <v>1052.3684210526314</v>
      </c>
      <c r="M60" s="61">
        <v>129</v>
      </c>
      <c r="N60" s="61">
        <v>27</v>
      </c>
      <c r="O60" s="115">
        <v>36.26</v>
      </c>
      <c r="P60" s="58">
        <v>3.99</v>
      </c>
      <c r="Q60" s="61">
        <f t="shared" si="4"/>
        <v>102</v>
      </c>
      <c r="R60" s="58">
        <f t="shared" si="5"/>
        <v>406.98</v>
      </c>
      <c r="S60" s="61"/>
      <c r="T60" s="61"/>
      <c r="U60" s="58">
        <f t="shared" si="6"/>
        <v>0</v>
      </c>
      <c r="V60" s="107">
        <v>2.045</v>
      </c>
      <c r="W60" s="18" t="s">
        <v>2</v>
      </c>
      <c r="X60" s="106">
        <f t="shared" si="7"/>
        <v>445.285</v>
      </c>
      <c r="Y60" s="59">
        <f t="shared" si="8"/>
        <v>111.60025062656642</v>
      </c>
      <c r="Z60" s="126">
        <v>144.3</v>
      </c>
      <c r="AA60" s="126">
        <v>3045.4</v>
      </c>
      <c r="AB60" s="56">
        <f t="shared" si="9"/>
        <v>3189.7000000000003</v>
      </c>
      <c r="AC60" s="56">
        <f t="shared" si="10"/>
        <v>199.71499999999997</v>
      </c>
      <c r="AD60" s="111">
        <f t="shared" si="11"/>
        <v>0.06261247139229394</v>
      </c>
      <c r="AE60" s="111">
        <v>0.09</v>
      </c>
      <c r="AF60" s="113">
        <v>244.4</v>
      </c>
      <c r="AG60" s="128">
        <v>296.165</v>
      </c>
      <c r="AH60" s="120">
        <v>1.635</v>
      </c>
      <c r="AI60" s="103">
        <f t="shared" si="12"/>
        <v>297.8</v>
      </c>
      <c r="AJ60" s="36"/>
      <c r="AK60" s="61"/>
      <c r="AL60" s="103">
        <f t="shared" si="13"/>
        <v>942.8</v>
      </c>
      <c r="AM60" s="81"/>
    </row>
    <row r="61" spans="2:39" ht="12.75">
      <c r="B61" s="97">
        <v>40</v>
      </c>
      <c r="C61" s="18" t="s">
        <v>3</v>
      </c>
      <c r="D61" s="60">
        <v>132.93</v>
      </c>
      <c r="E61" s="36">
        <v>0.2</v>
      </c>
      <c r="F61" s="61">
        <f t="shared" si="1"/>
        <v>26.586000000000002</v>
      </c>
      <c r="G61" s="61">
        <v>1938</v>
      </c>
      <c r="H61" s="61">
        <v>6614</v>
      </c>
      <c r="I61" s="61">
        <v>7696</v>
      </c>
      <c r="J61" s="43">
        <f t="shared" si="2"/>
        <v>1082</v>
      </c>
      <c r="K61" s="61">
        <f t="shared" si="16"/>
        <v>25.256700000000002</v>
      </c>
      <c r="L61" s="61">
        <f t="shared" si="17"/>
        <v>1765.3684210526314</v>
      </c>
      <c r="M61" s="61">
        <v>124</v>
      </c>
      <c r="N61" s="61">
        <v>20</v>
      </c>
      <c r="O61" s="115">
        <v>31.96</v>
      </c>
      <c r="P61" s="58">
        <v>3.99</v>
      </c>
      <c r="Q61" s="61">
        <f t="shared" si="4"/>
        <v>104</v>
      </c>
      <c r="R61" s="58">
        <f t="shared" si="5"/>
        <v>414.96000000000004</v>
      </c>
      <c r="S61" s="61"/>
      <c r="T61" s="61"/>
      <c r="U61" s="58">
        <f t="shared" si="6"/>
        <v>0</v>
      </c>
      <c r="V61" s="107">
        <v>0.275</v>
      </c>
      <c r="W61" s="18" t="s">
        <v>3</v>
      </c>
      <c r="X61" s="106">
        <f t="shared" si="7"/>
        <v>447.195</v>
      </c>
      <c r="Y61" s="59">
        <f t="shared" si="8"/>
        <v>112.07894736842104</v>
      </c>
      <c r="Z61" s="126">
        <v>142.9</v>
      </c>
      <c r="AA61" s="126">
        <v>3038.7</v>
      </c>
      <c r="AB61" s="56">
        <f t="shared" si="9"/>
        <v>3181.6</v>
      </c>
      <c r="AC61" s="56">
        <f t="shared" si="10"/>
        <v>634.8050000000001</v>
      </c>
      <c r="AD61" s="111">
        <f t="shared" si="11"/>
        <v>0.19952382449082226</v>
      </c>
      <c r="AE61" s="111">
        <v>0.09</v>
      </c>
      <c r="AF61" s="113">
        <v>232.5</v>
      </c>
      <c r="AG61" s="128">
        <v>391.586</v>
      </c>
      <c r="AH61" s="120">
        <v>0.214</v>
      </c>
      <c r="AI61" s="103">
        <f t="shared" si="12"/>
        <v>391.8</v>
      </c>
      <c r="AJ61" s="36"/>
      <c r="AK61" s="61"/>
      <c r="AL61" s="103">
        <f t="shared" si="13"/>
        <v>1473.8</v>
      </c>
      <c r="AM61" s="81"/>
    </row>
    <row r="62" spans="2:39" ht="12.75">
      <c r="B62" s="99">
        <v>41</v>
      </c>
      <c r="C62" s="3" t="s">
        <v>44</v>
      </c>
      <c r="D62" s="58">
        <v>130.15</v>
      </c>
      <c r="E62" s="36">
        <v>0.2</v>
      </c>
      <c r="F62" s="61">
        <f t="shared" si="1"/>
        <v>26.03</v>
      </c>
      <c r="G62" s="61">
        <v>1090</v>
      </c>
      <c r="H62" s="61">
        <v>5076</v>
      </c>
      <c r="I62" s="61">
        <v>5820</v>
      </c>
      <c r="J62" s="43">
        <f t="shared" si="2"/>
        <v>744</v>
      </c>
      <c r="K62" s="61">
        <f t="shared" si="16"/>
        <v>24.7285</v>
      </c>
      <c r="L62" s="61">
        <f t="shared" si="17"/>
        <v>1213.8947368421052</v>
      </c>
      <c r="M62" s="61">
        <v>115</v>
      </c>
      <c r="N62" s="61">
        <v>20</v>
      </c>
      <c r="O62" s="115">
        <v>41.16</v>
      </c>
      <c r="P62" s="58">
        <v>3.99</v>
      </c>
      <c r="Q62" s="61">
        <f t="shared" si="4"/>
        <v>95</v>
      </c>
      <c r="R62" s="58">
        <f t="shared" si="5"/>
        <v>379.05</v>
      </c>
      <c r="S62" s="61"/>
      <c r="T62" s="61"/>
      <c r="U62" s="58">
        <f t="shared" si="6"/>
        <v>0</v>
      </c>
      <c r="V62" s="107">
        <v>0.235</v>
      </c>
      <c r="W62" s="3" t="s">
        <v>44</v>
      </c>
      <c r="X62" s="106">
        <f t="shared" si="7"/>
        <v>420.44500000000005</v>
      </c>
      <c r="Y62" s="59">
        <f t="shared" si="8"/>
        <v>105.37468671679198</v>
      </c>
      <c r="Z62" s="126">
        <v>232.5</v>
      </c>
      <c r="AA62" s="126">
        <v>2527.8</v>
      </c>
      <c r="AB62" s="56">
        <f t="shared" si="9"/>
        <v>2760.3</v>
      </c>
      <c r="AC62" s="56">
        <f t="shared" si="10"/>
        <v>323.55499999999995</v>
      </c>
      <c r="AD62" s="111">
        <f t="shared" si="11"/>
        <v>0.1172173314494801</v>
      </c>
      <c r="AE62" s="111">
        <v>0.08</v>
      </c>
      <c r="AF62" s="113">
        <v>197.5</v>
      </c>
      <c r="AG62" s="128">
        <v>358.817</v>
      </c>
      <c r="AH62" s="120">
        <v>0.183</v>
      </c>
      <c r="AI62" s="103">
        <f t="shared" si="12"/>
        <v>359</v>
      </c>
      <c r="AJ62" s="36"/>
      <c r="AK62" s="61"/>
      <c r="AL62" s="103">
        <f t="shared" si="13"/>
        <v>1103</v>
      </c>
      <c r="AM62" s="81"/>
    </row>
    <row r="63" spans="2:39" ht="12.75">
      <c r="B63" s="99">
        <v>42</v>
      </c>
      <c r="C63" s="3" t="s">
        <v>4</v>
      </c>
      <c r="D63" s="58">
        <v>142</v>
      </c>
      <c r="E63" s="36">
        <v>0.2</v>
      </c>
      <c r="F63" s="61">
        <f t="shared" si="1"/>
        <v>28.400000000000002</v>
      </c>
      <c r="G63" s="61">
        <v>1390</v>
      </c>
      <c r="H63" s="61">
        <v>6537</v>
      </c>
      <c r="I63" s="61">
        <v>7470</v>
      </c>
      <c r="J63" s="43">
        <f t="shared" si="2"/>
        <v>933</v>
      </c>
      <c r="K63" s="61">
        <f t="shared" si="16"/>
        <v>26.98</v>
      </c>
      <c r="L63" s="61">
        <f t="shared" si="17"/>
        <v>1522.2631578947369</v>
      </c>
      <c r="M63" s="61">
        <v>142</v>
      </c>
      <c r="N63" s="61">
        <v>35</v>
      </c>
      <c r="O63" s="115">
        <v>74.3</v>
      </c>
      <c r="P63" s="58">
        <v>3.99</v>
      </c>
      <c r="Q63" s="61">
        <f t="shared" si="4"/>
        <v>107</v>
      </c>
      <c r="R63" s="58">
        <f t="shared" si="5"/>
        <v>426.93</v>
      </c>
      <c r="S63" s="61"/>
      <c r="T63" s="61"/>
      <c r="U63" s="58">
        <f t="shared" si="6"/>
        <v>0</v>
      </c>
      <c r="V63" s="107"/>
      <c r="W63" s="3" t="s">
        <v>4</v>
      </c>
      <c r="X63" s="106">
        <f t="shared" si="7"/>
        <v>501.23</v>
      </c>
      <c r="Y63" s="59">
        <f t="shared" si="8"/>
        <v>125.62155388471177</v>
      </c>
      <c r="Z63" s="126">
        <v>57.5</v>
      </c>
      <c r="AA63" s="126">
        <v>3399.5</v>
      </c>
      <c r="AB63" s="56">
        <f t="shared" si="9"/>
        <v>3457</v>
      </c>
      <c r="AC63" s="56">
        <f t="shared" si="10"/>
        <v>431.77</v>
      </c>
      <c r="AD63" s="111">
        <f t="shared" si="11"/>
        <v>0.12489730980619033</v>
      </c>
      <c r="AE63" s="111">
        <v>0.09</v>
      </c>
      <c r="AF63" s="113">
        <v>309.4</v>
      </c>
      <c r="AG63" s="128">
        <v>405.6</v>
      </c>
      <c r="AH63" s="120"/>
      <c r="AI63" s="103">
        <f t="shared" si="12"/>
        <v>405.6</v>
      </c>
      <c r="AJ63" s="36"/>
      <c r="AK63" s="61"/>
      <c r="AL63" s="103">
        <f t="shared" si="13"/>
        <v>1338.6</v>
      </c>
      <c r="AM63" s="81"/>
    </row>
    <row r="64" spans="2:39" ht="12.75">
      <c r="B64" s="99">
        <v>43</v>
      </c>
      <c r="C64" s="3" t="s">
        <v>40</v>
      </c>
      <c r="D64" s="58">
        <v>105.26</v>
      </c>
      <c r="E64" s="36">
        <v>0.2</v>
      </c>
      <c r="F64" s="61">
        <f t="shared" si="1"/>
        <v>21.052000000000003</v>
      </c>
      <c r="G64" s="61">
        <v>1557</v>
      </c>
      <c r="H64" s="61">
        <v>5599</v>
      </c>
      <c r="I64" s="61">
        <v>6141</v>
      </c>
      <c r="J64" s="43">
        <f t="shared" si="2"/>
        <v>542</v>
      </c>
      <c r="K64" s="61">
        <f t="shared" si="16"/>
        <v>19.9994</v>
      </c>
      <c r="L64" s="61">
        <f t="shared" si="17"/>
        <v>884.3157894736843</v>
      </c>
      <c r="M64" s="61">
        <v>111</v>
      </c>
      <c r="N64" s="61">
        <v>37</v>
      </c>
      <c r="O64" s="115">
        <v>66.7</v>
      </c>
      <c r="P64" s="58">
        <v>3.99</v>
      </c>
      <c r="Q64" s="61">
        <f t="shared" si="4"/>
        <v>74</v>
      </c>
      <c r="R64" s="58">
        <f t="shared" si="5"/>
        <v>295.26</v>
      </c>
      <c r="S64" s="61"/>
      <c r="T64" s="61"/>
      <c r="U64" s="58">
        <f t="shared" si="6"/>
        <v>0</v>
      </c>
      <c r="V64" s="107"/>
      <c r="W64" s="3" t="s">
        <v>40</v>
      </c>
      <c r="X64" s="106">
        <f t="shared" si="7"/>
        <v>361.96</v>
      </c>
      <c r="Y64" s="59">
        <f t="shared" si="8"/>
        <v>90.71679197994986</v>
      </c>
      <c r="Z64" s="126"/>
      <c r="AA64" s="126">
        <v>3899.3</v>
      </c>
      <c r="AB64" s="56">
        <f t="shared" si="9"/>
        <v>3899.3</v>
      </c>
      <c r="AC64" s="56">
        <f t="shared" si="10"/>
        <v>180.04000000000002</v>
      </c>
      <c r="AD64" s="111">
        <f t="shared" si="11"/>
        <v>0.0461723899161388</v>
      </c>
      <c r="AE64" s="111">
        <v>0.12</v>
      </c>
      <c r="AF64" s="113">
        <v>689.1</v>
      </c>
      <c r="AG64" s="128">
        <v>443.5</v>
      </c>
      <c r="AH64" s="120"/>
      <c r="AI64" s="103">
        <f t="shared" si="12"/>
        <v>443.5</v>
      </c>
      <c r="AJ64" s="36"/>
      <c r="AK64" s="61"/>
      <c r="AL64" s="103">
        <f t="shared" si="13"/>
        <v>985.5</v>
      </c>
      <c r="AM64" s="81"/>
    </row>
    <row r="65" spans="2:39" ht="12.75">
      <c r="B65" s="99">
        <v>44</v>
      </c>
      <c r="C65" s="3" t="s">
        <v>42</v>
      </c>
      <c r="D65" s="58">
        <v>125.39</v>
      </c>
      <c r="E65" s="36">
        <v>0.2</v>
      </c>
      <c r="F65" s="61">
        <f t="shared" si="1"/>
        <v>25.078000000000003</v>
      </c>
      <c r="G65" s="61">
        <v>1409</v>
      </c>
      <c r="H65" s="61">
        <v>5615</v>
      </c>
      <c r="I65" s="61">
        <v>6556</v>
      </c>
      <c r="J65" s="43">
        <f t="shared" si="2"/>
        <v>941</v>
      </c>
      <c r="K65" s="61">
        <f t="shared" si="16"/>
        <v>23.8241</v>
      </c>
      <c r="L65" s="61">
        <f t="shared" si="17"/>
        <v>1535.3157894736842</v>
      </c>
      <c r="M65" s="61">
        <v>137</v>
      </c>
      <c r="N65" s="61">
        <v>31</v>
      </c>
      <c r="O65" s="115">
        <v>39.24</v>
      </c>
      <c r="P65" s="58">
        <v>3.99</v>
      </c>
      <c r="Q65" s="61">
        <f t="shared" si="4"/>
        <v>106</v>
      </c>
      <c r="R65" s="58">
        <f t="shared" si="5"/>
        <v>422.94</v>
      </c>
      <c r="S65" s="61"/>
      <c r="T65" s="61"/>
      <c r="U65" s="58">
        <f t="shared" si="6"/>
        <v>0</v>
      </c>
      <c r="V65" s="107"/>
      <c r="W65" s="3" t="s">
        <v>42</v>
      </c>
      <c r="X65" s="106">
        <f t="shared" si="7"/>
        <v>462.18</v>
      </c>
      <c r="Y65" s="59">
        <f t="shared" si="8"/>
        <v>115.8345864661654</v>
      </c>
      <c r="Z65" s="126"/>
      <c r="AA65" s="126">
        <v>3870.1</v>
      </c>
      <c r="AB65" s="56">
        <f t="shared" si="9"/>
        <v>3870.1</v>
      </c>
      <c r="AC65" s="56">
        <f t="shared" si="10"/>
        <v>478.82</v>
      </c>
      <c r="AD65" s="111">
        <f t="shared" si="11"/>
        <v>0.12372290121702281</v>
      </c>
      <c r="AE65" s="111">
        <v>0.12</v>
      </c>
      <c r="AF65" s="113">
        <v>689.1</v>
      </c>
      <c r="AG65" s="128">
        <v>429.61</v>
      </c>
      <c r="AH65" s="120"/>
      <c r="AI65" s="103">
        <f t="shared" si="12"/>
        <v>429.61</v>
      </c>
      <c r="AJ65" s="36"/>
      <c r="AK65" s="61"/>
      <c r="AL65" s="103">
        <f t="shared" si="13"/>
        <v>1370.6100000000001</v>
      </c>
      <c r="AM65" s="81"/>
    </row>
    <row r="66" spans="2:39" ht="12.75">
      <c r="B66" s="99">
        <v>45</v>
      </c>
      <c r="C66" s="3" t="s">
        <v>39</v>
      </c>
      <c r="D66" s="58">
        <v>227.95</v>
      </c>
      <c r="E66" s="36">
        <v>0.2</v>
      </c>
      <c r="F66" s="61">
        <f t="shared" si="1"/>
        <v>45.59</v>
      </c>
      <c r="G66" s="61">
        <v>2320</v>
      </c>
      <c r="H66" s="61">
        <v>10648</v>
      </c>
      <c r="I66" s="61">
        <v>12148</v>
      </c>
      <c r="J66" s="43">
        <f t="shared" si="2"/>
        <v>1500</v>
      </c>
      <c r="K66" s="61">
        <f t="shared" si="16"/>
        <v>43.3105</v>
      </c>
      <c r="L66" s="61">
        <f t="shared" si="17"/>
        <v>2447.3684210526317</v>
      </c>
      <c r="M66" s="61">
        <v>244</v>
      </c>
      <c r="N66" s="61">
        <v>73</v>
      </c>
      <c r="O66" s="115">
        <v>142.58</v>
      </c>
      <c r="P66" s="58">
        <v>3.99</v>
      </c>
      <c r="Q66" s="61">
        <f t="shared" si="4"/>
        <v>171</v>
      </c>
      <c r="R66" s="58">
        <f t="shared" si="5"/>
        <v>682.2900000000001</v>
      </c>
      <c r="S66" s="61"/>
      <c r="T66" s="61"/>
      <c r="U66" s="58">
        <f t="shared" si="6"/>
        <v>0</v>
      </c>
      <c r="V66" s="107"/>
      <c r="W66" s="3" t="s">
        <v>39</v>
      </c>
      <c r="X66" s="106">
        <f t="shared" si="7"/>
        <v>824.8700000000001</v>
      </c>
      <c r="Y66" s="59">
        <f t="shared" si="8"/>
        <v>206.73433583959903</v>
      </c>
      <c r="Z66" s="126"/>
      <c r="AA66" s="126">
        <v>6492.2</v>
      </c>
      <c r="AB66" s="56">
        <f t="shared" si="9"/>
        <v>6492.2</v>
      </c>
      <c r="AC66" s="56">
        <f t="shared" si="10"/>
        <v>675.1299999999999</v>
      </c>
      <c r="AD66" s="111">
        <f t="shared" si="11"/>
        <v>0.1039909429777271</v>
      </c>
      <c r="AE66" s="111">
        <v>0.11</v>
      </c>
      <c r="AF66" s="113">
        <v>1176.3</v>
      </c>
      <c r="AG66" s="128">
        <v>653.3</v>
      </c>
      <c r="AH66" s="120"/>
      <c r="AI66" s="103">
        <f t="shared" si="12"/>
        <v>653.3</v>
      </c>
      <c r="AJ66" s="36"/>
      <c r="AK66" s="61"/>
      <c r="AL66" s="103">
        <f t="shared" si="13"/>
        <v>2153.3</v>
      </c>
      <c r="AM66" s="81"/>
    </row>
    <row r="67" spans="2:39" ht="12.75">
      <c r="B67" s="99">
        <v>46</v>
      </c>
      <c r="C67" s="3" t="s">
        <v>9</v>
      </c>
      <c r="D67" s="58">
        <v>155.87</v>
      </c>
      <c r="E67" s="36">
        <v>0.2</v>
      </c>
      <c r="F67" s="61">
        <f>D67*E67</f>
        <v>31.174000000000003</v>
      </c>
      <c r="G67" s="61">
        <v>1696</v>
      </c>
      <c r="H67" s="61">
        <v>6716</v>
      </c>
      <c r="I67" s="61">
        <v>7567</v>
      </c>
      <c r="J67" s="43">
        <f t="shared" si="2"/>
        <v>851</v>
      </c>
      <c r="K67" s="61">
        <f t="shared" si="16"/>
        <v>29.6153</v>
      </c>
      <c r="L67" s="61">
        <f t="shared" si="17"/>
        <v>1388.4736842105262</v>
      </c>
      <c r="M67" s="61">
        <v>198</v>
      </c>
      <c r="N67" s="61">
        <v>87</v>
      </c>
      <c r="O67" s="115">
        <v>185.36</v>
      </c>
      <c r="P67" s="58">
        <v>4.04</v>
      </c>
      <c r="Q67" s="61">
        <f t="shared" si="4"/>
        <v>111</v>
      </c>
      <c r="R67" s="58">
        <f t="shared" si="5"/>
        <v>448.44</v>
      </c>
      <c r="S67" s="61"/>
      <c r="T67" s="61"/>
      <c r="U67" s="58">
        <f t="shared" si="6"/>
        <v>0</v>
      </c>
      <c r="V67" s="107"/>
      <c r="W67" s="3" t="s">
        <v>9</v>
      </c>
      <c r="X67" s="106">
        <f t="shared" si="7"/>
        <v>633.8</v>
      </c>
      <c r="Y67" s="59">
        <f t="shared" si="8"/>
        <v>158.8471177944862</v>
      </c>
      <c r="Z67" s="126"/>
      <c r="AA67" s="126">
        <v>6807</v>
      </c>
      <c r="AB67" s="56">
        <f t="shared" si="9"/>
        <v>6807</v>
      </c>
      <c r="AC67" s="56">
        <f t="shared" si="10"/>
        <v>217.20000000000005</v>
      </c>
      <c r="AD67" s="111">
        <f t="shared" si="11"/>
        <v>0.03190832966064346</v>
      </c>
      <c r="AE67" s="111">
        <v>0.11</v>
      </c>
      <c r="AF67" s="113">
        <v>953.4</v>
      </c>
      <c r="AG67" s="128">
        <v>704.6</v>
      </c>
      <c r="AH67" s="120"/>
      <c r="AI67" s="103">
        <f>AG67+AH67</f>
        <v>704.6</v>
      </c>
      <c r="AJ67" s="36"/>
      <c r="AK67" s="61"/>
      <c r="AL67" s="103">
        <f>AI67+J67</f>
        <v>1555.6</v>
      </c>
      <c r="AM67" s="81"/>
    </row>
    <row r="68" spans="2:39" ht="12.75">
      <c r="B68" s="1"/>
      <c r="C68" s="52"/>
      <c r="D68" s="35"/>
      <c r="E68" s="38"/>
      <c r="F68" s="39"/>
      <c r="G68" s="39"/>
      <c r="H68" s="39"/>
      <c r="I68" s="39"/>
      <c r="J68" s="17"/>
      <c r="K68" s="39"/>
      <c r="L68" s="39"/>
      <c r="M68" s="39"/>
      <c r="N68" s="39"/>
      <c r="O68" s="116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122"/>
      <c r="AI68" s="17"/>
      <c r="AJ68" s="38"/>
      <c r="AK68" s="39"/>
      <c r="AL68" s="98"/>
      <c r="AM68" s="81"/>
    </row>
    <row r="69" spans="2:39" ht="13.5" hidden="1" thickBot="1">
      <c r="B69" s="92"/>
      <c r="C69" s="93"/>
      <c r="D69" s="94"/>
      <c r="E69" s="95"/>
      <c r="F69" s="96"/>
      <c r="G69" s="96"/>
      <c r="H69" s="96"/>
      <c r="I69" s="96"/>
      <c r="J69" s="43">
        <f>I69-H69</f>
        <v>0</v>
      </c>
      <c r="K69" s="96"/>
      <c r="L69" s="96"/>
      <c r="M69" s="96"/>
      <c r="N69" s="96"/>
      <c r="O69" s="117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123"/>
      <c r="AI69" s="43"/>
      <c r="AJ69" s="95"/>
      <c r="AK69" s="96"/>
      <c r="AL69" s="82"/>
      <c r="AM69" s="81"/>
    </row>
    <row r="70" spans="2:39" ht="13.5" hidden="1" thickBot="1">
      <c r="B70" s="68"/>
      <c r="C70" s="52"/>
      <c r="D70" s="35"/>
      <c r="E70" s="38"/>
      <c r="F70" s="39"/>
      <c r="G70" s="39"/>
      <c r="H70" s="39"/>
      <c r="I70" s="39"/>
      <c r="J70" s="57">
        <f aca="true" t="shared" si="18" ref="J70:J85">I70-H70</f>
        <v>0</v>
      </c>
      <c r="K70" s="39"/>
      <c r="L70" s="39"/>
      <c r="M70" s="39"/>
      <c r="N70" s="39"/>
      <c r="O70" s="116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122"/>
      <c r="AI70" s="17"/>
      <c r="AJ70" s="38"/>
      <c r="AK70" s="39"/>
      <c r="AL70" s="80"/>
      <c r="AM70" s="81"/>
    </row>
    <row r="71" spans="2:39" ht="13.5" hidden="1" thickBot="1">
      <c r="B71" s="68"/>
      <c r="C71" s="53"/>
      <c r="D71" s="35"/>
      <c r="E71" s="38"/>
      <c r="F71" s="39"/>
      <c r="G71" s="39"/>
      <c r="H71" s="39"/>
      <c r="I71" s="39"/>
      <c r="J71" s="57">
        <f t="shared" si="18"/>
        <v>0</v>
      </c>
      <c r="K71" s="39"/>
      <c r="L71" s="39"/>
      <c r="M71" s="39"/>
      <c r="N71" s="39"/>
      <c r="O71" s="116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122"/>
      <c r="AI71" s="39"/>
      <c r="AJ71" s="38"/>
      <c r="AK71" s="39"/>
      <c r="AL71" s="86"/>
      <c r="AM71" s="81"/>
    </row>
    <row r="72" spans="2:39" ht="13.5" hidden="1" thickBot="1">
      <c r="B72" s="63">
        <v>46</v>
      </c>
      <c r="C72" s="3" t="s">
        <v>9</v>
      </c>
      <c r="D72" s="34"/>
      <c r="E72" s="36">
        <v>5.6</v>
      </c>
      <c r="F72" s="42">
        <f>D72*E72</f>
        <v>0</v>
      </c>
      <c r="G72" s="42"/>
      <c r="H72" s="42"/>
      <c r="I72" s="42"/>
      <c r="J72" s="57">
        <f t="shared" si="18"/>
        <v>0</v>
      </c>
      <c r="K72" s="42"/>
      <c r="L72" s="42"/>
      <c r="M72" s="42"/>
      <c r="N72" s="42"/>
      <c r="O72" s="114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3"/>
      <c r="AI72" s="17"/>
      <c r="AJ72" s="36"/>
      <c r="AK72" s="45"/>
      <c r="AL72" s="80">
        <f>AI72+F72</f>
        <v>0</v>
      </c>
      <c r="AM72" s="81"/>
    </row>
    <row r="73" spans="2:39" ht="13.5" hidden="1" thickBot="1">
      <c r="B73" s="63"/>
      <c r="C73" s="3"/>
      <c r="D73" s="34"/>
      <c r="E73" s="37"/>
      <c r="F73" s="42">
        <f t="shared" si="1"/>
        <v>0</v>
      </c>
      <c r="G73" s="42"/>
      <c r="H73" s="42"/>
      <c r="I73" s="42"/>
      <c r="J73" s="57">
        <f t="shared" si="18"/>
        <v>0</v>
      </c>
      <c r="K73" s="42"/>
      <c r="L73" s="42"/>
      <c r="M73" s="42"/>
      <c r="N73" s="42"/>
      <c r="O73" s="114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3"/>
      <c r="AI73" s="17"/>
      <c r="AJ73" s="36"/>
      <c r="AK73" s="45"/>
      <c r="AL73" s="87"/>
      <c r="AM73" s="81"/>
    </row>
    <row r="74" spans="2:39" ht="13.5" hidden="1" thickBot="1">
      <c r="B74" s="63"/>
      <c r="C74" s="3"/>
      <c r="D74" s="34"/>
      <c r="E74" s="37"/>
      <c r="F74" s="42">
        <f t="shared" si="1"/>
        <v>0</v>
      </c>
      <c r="G74" s="42"/>
      <c r="H74" s="42"/>
      <c r="I74" s="42"/>
      <c r="J74" s="57">
        <f t="shared" si="18"/>
        <v>0</v>
      </c>
      <c r="K74" s="42"/>
      <c r="L74" s="42"/>
      <c r="M74" s="42"/>
      <c r="N74" s="42"/>
      <c r="O74" s="114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3"/>
      <c r="AI74" s="17"/>
      <c r="AJ74" s="36"/>
      <c r="AK74" s="45"/>
      <c r="AL74" s="87"/>
      <c r="AM74" s="81"/>
    </row>
    <row r="75" spans="2:39" ht="13.5" hidden="1" thickBot="1">
      <c r="B75" s="63"/>
      <c r="C75" s="3"/>
      <c r="D75" s="34"/>
      <c r="E75" s="37"/>
      <c r="F75" s="42">
        <f t="shared" si="1"/>
        <v>0</v>
      </c>
      <c r="G75" s="42"/>
      <c r="H75" s="42"/>
      <c r="I75" s="42"/>
      <c r="J75" s="57">
        <f t="shared" si="18"/>
        <v>0</v>
      </c>
      <c r="K75" s="42"/>
      <c r="L75" s="42"/>
      <c r="M75" s="42"/>
      <c r="N75" s="42"/>
      <c r="O75" s="114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3"/>
      <c r="AI75" s="17"/>
      <c r="AJ75" s="36"/>
      <c r="AK75" s="45"/>
      <c r="AL75" s="87"/>
      <c r="AM75" s="81"/>
    </row>
    <row r="76" spans="2:39" ht="13.5" hidden="1" thickBot="1">
      <c r="B76" s="63"/>
      <c r="C76" s="3"/>
      <c r="D76" s="34"/>
      <c r="E76" s="37"/>
      <c r="F76" s="42">
        <f t="shared" si="1"/>
        <v>0</v>
      </c>
      <c r="G76" s="42"/>
      <c r="H76" s="42"/>
      <c r="I76" s="42"/>
      <c r="J76" s="57">
        <f t="shared" si="18"/>
        <v>0</v>
      </c>
      <c r="K76" s="42"/>
      <c r="L76" s="42"/>
      <c r="M76" s="42"/>
      <c r="N76" s="42"/>
      <c r="O76" s="114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3"/>
      <c r="AI76" s="17"/>
      <c r="AJ76" s="36"/>
      <c r="AK76" s="45"/>
      <c r="AL76" s="87"/>
      <c r="AM76" s="81"/>
    </row>
    <row r="77" spans="2:39" ht="13.5" hidden="1" thickBot="1">
      <c r="B77" s="63"/>
      <c r="C77" s="3"/>
      <c r="D77" s="34"/>
      <c r="E77" s="37"/>
      <c r="F77" s="42">
        <f t="shared" si="1"/>
        <v>0</v>
      </c>
      <c r="G77" s="42"/>
      <c r="H77" s="42"/>
      <c r="I77" s="42"/>
      <c r="J77" s="57">
        <f t="shared" si="18"/>
        <v>0</v>
      </c>
      <c r="K77" s="42"/>
      <c r="L77" s="42"/>
      <c r="M77" s="42"/>
      <c r="N77" s="42"/>
      <c r="O77" s="114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3"/>
      <c r="AI77" s="17"/>
      <c r="AJ77" s="36"/>
      <c r="AK77" s="45"/>
      <c r="AL77" s="87"/>
      <c r="AM77" s="81"/>
    </row>
    <row r="78" spans="2:39" ht="13.5" hidden="1" thickBot="1">
      <c r="B78" s="63"/>
      <c r="C78" s="3"/>
      <c r="D78" s="34"/>
      <c r="E78" s="37"/>
      <c r="F78" s="42">
        <f t="shared" si="1"/>
        <v>0</v>
      </c>
      <c r="G78" s="42"/>
      <c r="H78" s="42"/>
      <c r="I78" s="42"/>
      <c r="J78" s="57">
        <f t="shared" si="18"/>
        <v>0</v>
      </c>
      <c r="K78" s="42"/>
      <c r="L78" s="42"/>
      <c r="M78" s="42"/>
      <c r="N78" s="42"/>
      <c r="O78" s="114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3"/>
      <c r="AI78" s="17"/>
      <c r="AJ78" s="36"/>
      <c r="AK78" s="45"/>
      <c r="AL78" s="87"/>
      <c r="AM78" s="81"/>
    </row>
    <row r="79" spans="2:39" ht="13.5" hidden="1" thickBot="1">
      <c r="B79" s="63"/>
      <c r="C79" s="3"/>
      <c r="D79" s="34"/>
      <c r="E79" s="37"/>
      <c r="F79" s="42">
        <f t="shared" si="1"/>
        <v>0</v>
      </c>
      <c r="G79" s="42"/>
      <c r="H79" s="42"/>
      <c r="I79" s="42"/>
      <c r="J79" s="57">
        <f t="shared" si="18"/>
        <v>0</v>
      </c>
      <c r="K79" s="42"/>
      <c r="L79" s="42"/>
      <c r="M79" s="42"/>
      <c r="N79" s="42"/>
      <c r="O79" s="114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3"/>
      <c r="AI79" s="17"/>
      <c r="AJ79" s="36"/>
      <c r="AK79" s="45"/>
      <c r="AL79" s="87"/>
      <c r="AM79" s="81"/>
    </row>
    <row r="80" spans="2:39" ht="13.5" hidden="1" thickBot="1">
      <c r="B80" s="63"/>
      <c r="C80" s="3"/>
      <c r="D80" s="34"/>
      <c r="E80" s="37"/>
      <c r="F80" s="42">
        <f t="shared" si="1"/>
        <v>0</v>
      </c>
      <c r="G80" s="42"/>
      <c r="H80" s="42"/>
      <c r="I80" s="42"/>
      <c r="J80" s="57">
        <f t="shared" si="18"/>
        <v>0</v>
      </c>
      <c r="K80" s="42"/>
      <c r="L80" s="42"/>
      <c r="M80" s="42"/>
      <c r="N80" s="42"/>
      <c r="O80" s="114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3"/>
      <c r="AI80" s="17"/>
      <c r="AJ80" s="36"/>
      <c r="AK80" s="45"/>
      <c r="AL80" s="87"/>
      <c r="AM80" s="81"/>
    </row>
    <row r="81" spans="2:39" ht="13.5" hidden="1" thickBot="1">
      <c r="B81" s="63"/>
      <c r="C81" s="3"/>
      <c r="D81" s="34"/>
      <c r="E81" s="37"/>
      <c r="F81" s="42">
        <f t="shared" si="1"/>
        <v>0</v>
      </c>
      <c r="G81" s="42"/>
      <c r="H81" s="42"/>
      <c r="I81" s="42"/>
      <c r="J81" s="57">
        <f t="shared" si="18"/>
        <v>0</v>
      </c>
      <c r="K81" s="42"/>
      <c r="L81" s="42"/>
      <c r="M81" s="42"/>
      <c r="N81" s="42"/>
      <c r="O81" s="114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3"/>
      <c r="AI81" s="17"/>
      <c r="AJ81" s="36"/>
      <c r="AK81" s="45"/>
      <c r="AL81" s="87"/>
      <c r="AM81" s="81"/>
    </row>
    <row r="82" spans="2:39" ht="13.5" hidden="1" thickBot="1">
      <c r="B82" s="63"/>
      <c r="C82" s="3"/>
      <c r="D82" s="34"/>
      <c r="E82" s="37"/>
      <c r="F82" s="42">
        <f>D82*E82</f>
        <v>0</v>
      </c>
      <c r="G82" s="42"/>
      <c r="H82" s="42"/>
      <c r="I82" s="42"/>
      <c r="J82" s="57">
        <f t="shared" si="18"/>
        <v>0</v>
      </c>
      <c r="K82" s="42"/>
      <c r="L82" s="42"/>
      <c r="M82" s="42"/>
      <c r="N82" s="42"/>
      <c r="O82" s="114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3"/>
      <c r="AI82" s="17"/>
      <c r="AJ82" s="36"/>
      <c r="AK82" s="45"/>
      <c r="AL82" s="87"/>
      <c r="AM82" s="81"/>
    </row>
    <row r="83" spans="2:39" ht="13.5" hidden="1" thickBot="1">
      <c r="B83" s="63"/>
      <c r="C83" s="3"/>
      <c r="D83" s="34"/>
      <c r="E83" s="37"/>
      <c r="F83" s="42">
        <f>D83*E83</f>
        <v>0</v>
      </c>
      <c r="G83" s="42"/>
      <c r="H83" s="42"/>
      <c r="I83" s="42"/>
      <c r="J83" s="57">
        <f t="shared" si="18"/>
        <v>0</v>
      </c>
      <c r="K83" s="42"/>
      <c r="L83" s="42"/>
      <c r="M83" s="42"/>
      <c r="N83" s="42"/>
      <c r="O83" s="114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3"/>
      <c r="AI83" s="17"/>
      <c r="AJ83" s="36"/>
      <c r="AK83" s="45"/>
      <c r="AL83" s="87"/>
      <c r="AM83" s="81"/>
    </row>
    <row r="84" spans="2:39" ht="13.5" hidden="1" thickBot="1">
      <c r="B84" s="63"/>
      <c r="C84" s="3"/>
      <c r="D84" s="34"/>
      <c r="E84" s="37"/>
      <c r="F84" s="42">
        <f>D84*E84</f>
        <v>0</v>
      </c>
      <c r="G84" s="42"/>
      <c r="H84" s="42"/>
      <c r="I84" s="42"/>
      <c r="J84" s="57">
        <f t="shared" si="18"/>
        <v>0</v>
      </c>
      <c r="K84" s="42"/>
      <c r="L84" s="42"/>
      <c r="M84" s="42"/>
      <c r="N84" s="42"/>
      <c r="O84" s="114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3"/>
      <c r="AI84" s="17"/>
      <c r="AJ84" s="36"/>
      <c r="AK84" s="45"/>
      <c r="AL84" s="87"/>
      <c r="AM84" s="81"/>
    </row>
    <row r="85" spans="2:39" ht="13.5" hidden="1" thickBot="1">
      <c r="B85" s="63"/>
      <c r="C85" s="3"/>
      <c r="D85" s="34"/>
      <c r="E85" s="37"/>
      <c r="F85" s="42">
        <f>D85*E85</f>
        <v>0</v>
      </c>
      <c r="G85" s="42"/>
      <c r="H85" s="42"/>
      <c r="I85" s="42"/>
      <c r="J85" s="57">
        <f t="shared" si="18"/>
        <v>0</v>
      </c>
      <c r="K85" s="42"/>
      <c r="L85" s="42"/>
      <c r="M85" s="42"/>
      <c r="N85" s="42"/>
      <c r="O85" s="114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3"/>
      <c r="AI85" s="17"/>
      <c r="AJ85" s="36"/>
      <c r="AK85" s="45"/>
      <c r="AL85" s="87"/>
      <c r="AM85" s="81"/>
    </row>
    <row r="86" spans="2:39" ht="29.25" customHeight="1" thickBot="1">
      <c r="B86" s="69"/>
      <c r="C86" s="70" t="s">
        <v>45</v>
      </c>
      <c r="D86" s="71">
        <f>D18+D19+D20+D21+D22+D23+D24+D25+D26+D27+D28+D29+D30+D31+D32+D33+D34+D35+D36+D37+D41+D42+D43+D44+D45+D46+D47+D48+D49+D50+D52+D53+D54+D55+D56+D57+D58+D59+D60+D61+D62+D63+D64+D65+D66+D67</f>
        <v>6792.2300000000005</v>
      </c>
      <c r="E86" s="72"/>
      <c r="F86" s="73" t="e">
        <f>F67+F66+F65+F64+F63+F62+F61+F60+F59+F58+F57+F56+F55+F54+F53+F52+F50+F49+F48+F47+F46+#REF!+F44+F43+F42+F41+F37+F36+F35+F34+F33+F32+F31+F30+F29+F28+F27+F26+#REF!+#REF!+#REF!+#REF!+F22+#REF!+#REF!+F20+#REF!+#REF!</f>
        <v>#REF!</v>
      </c>
      <c r="G86" s="73">
        <f>G18+G19+G20+G21+G22+G23+G24+G25+G26+G27+G28+G29+G30+G31+G32+G33+G34+G35+G36+G37+G41+G42+G43+G44+G45+G46+G47+G48+G49+G50+G51+G52+G53+G54+G55+G56+G57+G58+G59+G60+G61+G62+G63+G64+G65+G66+G67</f>
        <v>100463</v>
      </c>
      <c r="H86" s="73">
        <f>H18+H19+H20+H21+H22+H23+H24+H25+H26+H27+H28+H29+H30+H31+H32+H33+H34+H35+H36+H37+H41+H42+H43+H44+H45+H46+H47+H48+H49+H50+H51+H52+H53+H54+H55+H56+H57+H58+H59+H60+H61+H62+H63+H64+H65+H66+H67</f>
        <v>334731</v>
      </c>
      <c r="I86" s="73">
        <f aca="true" t="shared" si="19" ref="I86:AL86">I18+I19+I20+I21+I22+I23+I24+I25+I26+I27+I28+I29+I30+I31+I32+I33+I34+I35+I36+I37+I41+I42+I43+I44+I45+I46+I47+I48+I49+I50+I51+I52+I53+I54+I55+I56+I57+I58+I59+I60+I61+I62+I63+I64+I65+I66+I67</f>
        <v>375865</v>
      </c>
      <c r="J86" s="73">
        <f t="shared" si="19"/>
        <v>41134</v>
      </c>
      <c r="K86" s="73">
        <f t="shared" si="19"/>
        <v>1290.5237</v>
      </c>
      <c r="L86" s="73">
        <f t="shared" si="19"/>
        <v>67113.36842105264</v>
      </c>
      <c r="M86" s="73">
        <f t="shared" si="19"/>
        <v>7092</v>
      </c>
      <c r="N86" s="73">
        <f t="shared" si="19"/>
        <v>1969</v>
      </c>
      <c r="O86" s="118">
        <f t="shared" si="19"/>
        <v>3861.07</v>
      </c>
      <c r="P86" s="73">
        <f t="shared" si="19"/>
        <v>183.59000000000006</v>
      </c>
      <c r="Q86" s="73">
        <f t="shared" si="19"/>
        <v>5069</v>
      </c>
      <c r="R86" s="73">
        <f t="shared" si="19"/>
        <v>20230.859999999993</v>
      </c>
      <c r="S86" s="73">
        <f t="shared" si="19"/>
        <v>7.88</v>
      </c>
      <c r="T86" s="73">
        <f t="shared" si="19"/>
        <v>54</v>
      </c>
      <c r="U86" s="73">
        <f t="shared" si="19"/>
        <v>212.76</v>
      </c>
      <c r="V86" s="73">
        <f t="shared" si="19"/>
        <v>84.73800000000001</v>
      </c>
      <c r="W86" s="73" t="e">
        <f t="shared" si="19"/>
        <v>#VALUE!</v>
      </c>
      <c r="X86" s="73">
        <f t="shared" si="19"/>
        <v>24389.427999999996</v>
      </c>
      <c r="Y86" s="73">
        <f t="shared" si="19"/>
        <v>6112.638596491228</v>
      </c>
      <c r="Z86" s="73">
        <f t="shared" si="19"/>
        <v>2904</v>
      </c>
      <c r="AA86" s="73"/>
      <c r="AB86" s="73">
        <f t="shared" si="19"/>
        <v>180135.60000000003</v>
      </c>
      <c r="AC86" s="73">
        <f t="shared" si="19"/>
        <v>16744.572</v>
      </c>
      <c r="AD86" s="73">
        <f t="shared" si="19"/>
        <v>4.359077536543321</v>
      </c>
      <c r="AE86" s="73">
        <f t="shared" si="19"/>
        <v>4.449999999999998</v>
      </c>
      <c r="AF86" s="73">
        <f t="shared" si="19"/>
        <v>20025.600000000002</v>
      </c>
      <c r="AG86" s="73">
        <f t="shared" si="19"/>
        <v>20872.941999999995</v>
      </c>
      <c r="AH86" s="73">
        <f t="shared" si="19"/>
        <v>29.667899999999996</v>
      </c>
      <c r="AI86" s="73">
        <f t="shared" si="19"/>
        <v>20902.609899999996</v>
      </c>
      <c r="AJ86" s="73">
        <f t="shared" si="19"/>
        <v>0</v>
      </c>
      <c r="AK86" s="73">
        <f t="shared" si="19"/>
        <v>0</v>
      </c>
      <c r="AL86" s="73">
        <f t="shared" si="19"/>
        <v>62036.60990000001</v>
      </c>
      <c r="AM86" s="81"/>
    </row>
    <row r="87" spans="2:38" ht="12.75" customHeight="1">
      <c r="B87" s="6"/>
      <c r="C87" s="54"/>
      <c r="D87" s="49"/>
      <c r="E87" s="50"/>
      <c r="F87" s="51"/>
      <c r="G87" s="51"/>
      <c r="H87" s="51"/>
      <c r="I87" s="51"/>
      <c r="J87" s="66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0"/>
      <c r="AK87" s="51"/>
      <c r="AL87" s="55"/>
    </row>
    <row r="88" spans="2:38" ht="12.75" customHeight="1">
      <c r="B88" s="6"/>
      <c r="C88" s="169" t="s">
        <v>53</v>
      </c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89"/>
    </row>
    <row r="89" spans="2:38" ht="12.75" customHeight="1">
      <c r="B89" s="6"/>
      <c r="C89" s="19"/>
      <c r="D89" s="49"/>
      <c r="E89" s="50"/>
      <c r="F89" s="51"/>
      <c r="G89" s="51"/>
      <c r="H89" s="51"/>
      <c r="I89" s="51"/>
      <c r="J89" s="66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0"/>
      <c r="AK89" s="51"/>
      <c r="AL89" s="51"/>
    </row>
    <row r="90" spans="2:38" ht="52.5" customHeight="1">
      <c r="B90" s="175" t="s">
        <v>96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0"/>
      <c r="AK90" s="51"/>
      <c r="AL90" s="51"/>
    </row>
    <row r="91" ht="12.75" customHeight="1" hidden="1">
      <c r="B91" s="6"/>
    </row>
    <row r="92" spans="2:38" ht="12.75" customHeight="1" hidden="1">
      <c r="B92" s="7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2:38" ht="12.75" customHeight="1" hidden="1">
      <c r="B93" s="7"/>
      <c r="C93" s="31"/>
      <c r="D93" s="31"/>
      <c r="E93" s="31"/>
      <c r="F93" s="31"/>
      <c r="G93" s="31"/>
      <c r="H93" s="31"/>
      <c r="I93" s="31"/>
      <c r="J93" s="67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</row>
    <row r="94" spans="2:38" ht="12.75" customHeight="1" hidden="1">
      <c r="B94" s="6"/>
      <c r="C94" s="31"/>
      <c r="D94" s="31"/>
      <c r="E94" s="31"/>
      <c r="F94" s="31"/>
      <c r="G94" s="31"/>
      <c r="H94" s="31"/>
      <c r="I94" s="31"/>
      <c r="J94" s="67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</row>
    <row r="95" spans="2:38" ht="12.75" customHeight="1" hidden="1">
      <c r="B95" s="6"/>
      <c r="C95" s="31"/>
      <c r="D95" s="31"/>
      <c r="E95" s="31"/>
      <c r="F95" s="31"/>
      <c r="G95" s="31"/>
      <c r="H95" s="31"/>
      <c r="I95" s="31"/>
      <c r="J95" s="67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spans="2:38" ht="12.75" customHeight="1">
      <c r="B96" s="6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2:38" ht="12.75" customHeight="1">
      <c r="B97" s="6"/>
      <c r="C97" s="19"/>
      <c r="D97" s="49"/>
      <c r="E97" s="50"/>
      <c r="F97" s="51"/>
      <c r="G97" s="51"/>
      <c r="H97" s="51"/>
      <c r="I97" s="51"/>
      <c r="J97" s="66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0"/>
      <c r="AK97" s="51"/>
      <c r="AL97" s="51"/>
    </row>
    <row r="98" spans="2:38" ht="12.75" customHeight="1">
      <c r="B98" s="6"/>
      <c r="C98" s="19"/>
      <c r="D98" s="49"/>
      <c r="E98" s="50"/>
      <c r="F98" s="51"/>
      <c r="G98" s="51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0"/>
      <c r="AK98" s="51"/>
      <c r="AL98" s="51"/>
    </row>
    <row r="99" ht="12.75" customHeight="1"/>
    <row r="100" spans="3:38" ht="12.75" customHeight="1">
      <c r="C100" s="31"/>
      <c r="D100" s="31"/>
      <c r="E100" s="31"/>
      <c r="F100" s="31"/>
      <c r="G100" s="31"/>
      <c r="H100" s="31"/>
      <c r="I100" s="31"/>
      <c r="J100" s="67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</row>
    <row r="101" spans="3:38" ht="12.75" customHeight="1">
      <c r="C101" s="31"/>
      <c r="D101" s="31"/>
      <c r="E101" s="31"/>
      <c r="F101" s="31"/>
      <c r="G101" s="31"/>
      <c r="H101" s="31"/>
      <c r="I101" s="31"/>
      <c r="J101" s="67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</row>
    <row r="102" spans="3:38" ht="12.75" customHeight="1">
      <c r="C102" s="31"/>
      <c r="D102" s="31"/>
      <c r="E102" s="31"/>
      <c r="F102" s="31"/>
      <c r="G102" s="31"/>
      <c r="H102" s="31"/>
      <c r="I102" s="31"/>
      <c r="J102" s="67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3:38" ht="12.75" customHeight="1">
      <c r="C103" s="31"/>
      <c r="D103" s="31"/>
      <c r="E103" s="31"/>
      <c r="F103" s="31"/>
      <c r="G103" s="31"/>
      <c r="H103" s="31"/>
      <c r="I103" s="31"/>
      <c r="J103" s="67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spans="3:38" ht="12.75" customHeight="1">
      <c r="C104" s="31"/>
      <c r="D104" s="31"/>
      <c r="E104" s="31"/>
      <c r="F104" s="31"/>
      <c r="G104" s="31"/>
      <c r="H104" s="31"/>
      <c r="I104" s="31"/>
      <c r="J104" s="67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spans="2:5" ht="14.25">
      <c r="B105" s="14"/>
      <c r="C105" s="14"/>
      <c r="D105" s="14"/>
      <c r="E105" s="14"/>
    </row>
    <row r="106" spans="2:5" ht="12.75">
      <c r="B106" s="15"/>
      <c r="C106" s="15"/>
      <c r="D106" s="15"/>
      <c r="E106" s="15"/>
    </row>
    <row r="107" spans="2:5" ht="12.75">
      <c r="B107" s="15"/>
      <c r="C107" s="15"/>
      <c r="D107" s="15"/>
      <c r="E107" s="15"/>
    </row>
    <row r="108" spans="2:5" ht="12.75">
      <c r="B108" s="15"/>
      <c r="C108" s="4"/>
      <c r="D108" s="4"/>
      <c r="E108" s="15"/>
    </row>
    <row r="109" spans="2:5" ht="12.75">
      <c r="B109" s="15"/>
      <c r="C109" s="15"/>
      <c r="D109" s="15"/>
      <c r="E109" s="15"/>
    </row>
    <row r="110" spans="2:5" ht="14.25">
      <c r="B110" s="14"/>
      <c r="C110" s="14"/>
      <c r="D110" s="14"/>
      <c r="E110" s="14"/>
    </row>
    <row r="111" spans="2:5" ht="12.75">
      <c r="B111" s="15"/>
      <c r="C111" s="15"/>
      <c r="D111" s="15"/>
      <c r="E111" s="15"/>
    </row>
    <row r="112" spans="2:5" ht="12.75">
      <c r="B112" s="5"/>
      <c r="C112" s="5"/>
      <c r="D112" s="5"/>
      <c r="E112" s="5"/>
    </row>
    <row r="113" spans="2:5" ht="12.75">
      <c r="B113" s="15"/>
      <c r="C113" s="4"/>
      <c r="D113" s="4"/>
      <c r="E113" s="15"/>
    </row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208" spans="1:5" ht="15.75">
      <c r="A208" s="9"/>
      <c r="B208" s="9"/>
      <c r="C208" s="9"/>
      <c r="D208" s="9"/>
      <c r="E208" s="9"/>
    </row>
    <row r="209" spans="1:5" ht="12.75">
      <c r="A209" s="15"/>
      <c r="B209" s="15"/>
      <c r="C209" s="15"/>
      <c r="D209" s="15"/>
      <c r="E209" s="15"/>
    </row>
    <row r="210" spans="1:5" ht="20.25">
      <c r="A210" s="10"/>
      <c r="B210" s="10"/>
      <c r="C210" s="10"/>
      <c r="D210" s="10"/>
      <c r="E210" s="10"/>
    </row>
    <row r="211" spans="1:5" ht="12.75">
      <c r="A211" s="15"/>
      <c r="B211" s="15"/>
      <c r="C211" s="15"/>
      <c r="D211" s="15"/>
      <c r="E211" s="15"/>
    </row>
    <row r="212" spans="1:5" ht="15">
      <c r="A212" s="11"/>
      <c r="B212" s="11"/>
      <c r="C212" s="11"/>
      <c r="D212" s="11"/>
      <c r="E212" s="11"/>
    </row>
    <row r="213" spans="1:5" ht="14.25">
      <c r="A213" s="12"/>
      <c r="B213" s="12"/>
      <c r="C213" s="12"/>
      <c r="D213" s="12"/>
      <c r="E213" s="12"/>
    </row>
    <row r="214" spans="1:5" ht="14.25">
      <c r="A214" s="13"/>
      <c r="B214" s="15"/>
      <c r="C214" s="15"/>
      <c r="D214" s="15"/>
      <c r="E214" s="15"/>
    </row>
    <row r="215" spans="1:5" ht="12.75">
      <c r="A215" s="6"/>
      <c r="B215" s="6"/>
      <c r="C215" s="6"/>
      <c r="D215" s="6"/>
      <c r="E215" s="6"/>
    </row>
    <row r="216" spans="1:5" ht="14.25">
      <c r="A216" s="12"/>
      <c r="B216" s="12"/>
      <c r="C216" s="12"/>
      <c r="D216" s="12"/>
      <c r="E216" s="12"/>
    </row>
    <row r="217" spans="1:5" ht="14.25">
      <c r="A217" s="12"/>
      <c r="B217" s="12"/>
      <c r="C217" s="12"/>
      <c r="D217" s="12"/>
      <c r="E217" s="12"/>
    </row>
    <row r="218" spans="1:5" ht="14.25">
      <c r="A218" s="12"/>
      <c r="B218" s="12"/>
      <c r="C218" s="12"/>
      <c r="D218" s="12"/>
      <c r="E218" s="12"/>
    </row>
    <row r="219" spans="1:5" ht="14.25">
      <c r="A219" s="12"/>
      <c r="B219" s="12"/>
      <c r="C219" s="12"/>
      <c r="D219" s="12"/>
      <c r="E219" s="12"/>
    </row>
    <row r="220" spans="1:5" ht="14.25">
      <c r="A220" s="12"/>
      <c r="B220" s="12"/>
      <c r="C220" s="12"/>
      <c r="D220" s="12"/>
      <c r="E220" s="12"/>
    </row>
    <row r="221" spans="1:5" ht="14.25">
      <c r="A221" s="12"/>
      <c r="B221" s="12"/>
      <c r="C221" s="12"/>
      <c r="D221" s="12"/>
      <c r="E221" s="12"/>
    </row>
    <row r="222" spans="1:5" ht="12.75">
      <c r="A222" s="15"/>
      <c r="B222" s="15"/>
      <c r="C222" s="15"/>
      <c r="D222" s="15"/>
      <c r="E222" s="15"/>
    </row>
    <row r="223" spans="1:5" ht="14.25">
      <c r="A223" s="15"/>
      <c r="B223" s="16"/>
      <c r="C223" s="16"/>
      <c r="D223" s="16"/>
      <c r="E223" s="16"/>
    </row>
    <row r="224" spans="1:5" ht="12.75">
      <c r="A224" s="15"/>
      <c r="B224" s="7"/>
      <c r="C224" s="8"/>
      <c r="D224" s="7"/>
      <c r="E224" s="7"/>
    </row>
    <row r="225" spans="1:5" ht="12.75" hidden="1">
      <c r="A225" s="15"/>
      <c r="B225" s="7"/>
      <c r="C225" s="8"/>
      <c r="D225" s="7"/>
      <c r="E225" s="7"/>
    </row>
    <row r="226" spans="1:5" ht="12.75" hidden="1">
      <c r="A226" s="15"/>
      <c r="B226" s="7"/>
      <c r="C226" s="8"/>
      <c r="D226" s="7"/>
      <c r="E226" s="7"/>
    </row>
    <row r="227" spans="1:5" ht="12.75" hidden="1">
      <c r="A227" s="15"/>
      <c r="B227" s="7"/>
      <c r="C227" s="8"/>
      <c r="D227" s="7"/>
      <c r="E227" s="7"/>
    </row>
    <row r="228" spans="1:5" ht="12.75" hidden="1">
      <c r="A228" s="15"/>
      <c r="B228" s="7"/>
      <c r="C228" s="8"/>
      <c r="D228" s="7"/>
      <c r="E228" s="7"/>
    </row>
    <row r="229" spans="1:5" ht="12.75" hidden="1">
      <c r="A229" s="15"/>
      <c r="B229" s="7"/>
      <c r="C229" s="8"/>
      <c r="D229" s="7"/>
      <c r="E229" s="7"/>
    </row>
    <row r="230" spans="1:5" ht="12.75" hidden="1">
      <c r="A230" s="15"/>
      <c r="B230" s="7"/>
      <c r="C230" s="8"/>
      <c r="D230" s="7"/>
      <c r="E230" s="7"/>
    </row>
    <row r="231" spans="1:5" ht="12.75" hidden="1">
      <c r="A231" s="15"/>
      <c r="B231" s="7"/>
      <c r="C231" s="8"/>
      <c r="D231" s="7"/>
      <c r="E231" s="7"/>
    </row>
    <row r="232" spans="1:5" ht="12.75" hidden="1">
      <c r="A232" s="15"/>
      <c r="B232" s="7"/>
      <c r="C232" s="8"/>
      <c r="D232" s="7"/>
      <c r="E232" s="7"/>
    </row>
    <row r="233" spans="1:5" ht="12.75" hidden="1">
      <c r="A233" s="15"/>
      <c r="B233" s="7"/>
      <c r="C233" s="8"/>
      <c r="D233" s="7"/>
      <c r="E233" s="7"/>
    </row>
    <row r="234" spans="1:5" ht="12.75" hidden="1">
      <c r="A234" s="15"/>
      <c r="B234" s="7"/>
      <c r="C234" s="8"/>
      <c r="D234" s="7"/>
      <c r="E234" s="7"/>
    </row>
    <row r="235" spans="1:5" ht="12.75" hidden="1">
      <c r="A235" s="15"/>
      <c r="B235" s="7"/>
      <c r="C235" s="8"/>
      <c r="D235" s="7"/>
      <c r="E235" s="7"/>
    </row>
    <row r="236" spans="1:5" ht="12.75" hidden="1">
      <c r="A236" s="15"/>
      <c r="B236" s="7"/>
      <c r="C236" s="8"/>
      <c r="D236" s="7"/>
      <c r="E236" s="7"/>
    </row>
    <row r="237" spans="1:5" ht="12.75" hidden="1">
      <c r="A237" s="15"/>
      <c r="B237" s="7"/>
      <c r="C237" s="8"/>
      <c r="D237" s="7"/>
      <c r="E237" s="7"/>
    </row>
    <row r="238" spans="1:5" ht="12.75" hidden="1">
      <c r="A238" s="15"/>
      <c r="B238" s="7"/>
      <c r="C238" s="8"/>
      <c r="D238" s="7"/>
      <c r="E238" s="7"/>
    </row>
    <row r="239" spans="1:5" ht="12.75" hidden="1">
      <c r="A239" s="15"/>
      <c r="B239" s="7"/>
      <c r="C239" s="8"/>
      <c r="D239" s="7"/>
      <c r="E239" s="7"/>
    </row>
    <row r="240" spans="1:5" ht="12.75" hidden="1">
      <c r="A240" s="15"/>
      <c r="B240" s="7"/>
      <c r="C240" s="8"/>
      <c r="D240" s="7"/>
      <c r="E240" s="7"/>
    </row>
    <row r="241" spans="1:5" ht="12.75" hidden="1">
      <c r="A241" s="15"/>
      <c r="B241" s="7"/>
      <c r="C241" s="8"/>
      <c r="D241" s="7"/>
      <c r="E241" s="7"/>
    </row>
    <row r="242" spans="1:5" ht="12.75" hidden="1">
      <c r="A242" s="15"/>
      <c r="B242" s="7"/>
      <c r="C242" s="8"/>
      <c r="D242" s="7"/>
      <c r="E242" s="7"/>
    </row>
    <row r="243" spans="1:5" ht="12.75" hidden="1">
      <c r="A243" s="15"/>
      <c r="B243" s="7"/>
      <c r="C243" s="8"/>
      <c r="D243" s="7"/>
      <c r="E243" s="7"/>
    </row>
    <row r="244" spans="1:5" ht="12.75" hidden="1">
      <c r="A244" s="15"/>
      <c r="B244" s="7"/>
      <c r="C244" s="8"/>
      <c r="D244" s="7"/>
      <c r="E244" s="7"/>
    </row>
    <row r="245" spans="1:5" ht="12.75" hidden="1">
      <c r="A245" s="15"/>
      <c r="B245" s="7"/>
      <c r="C245" s="8"/>
      <c r="D245" s="7"/>
      <c r="E245" s="7"/>
    </row>
    <row r="246" spans="1:5" ht="12.75" hidden="1">
      <c r="A246" s="15"/>
      <c r="B246" s="7"/>
      <c r="C246" s="8"/>
      <c r="D246" s="7"/>
      <c r="E246" s="7"/>
    </row>
    <row r="247" spans="1:5" ht="12.75" hidden="1">
      <c r="A247" s="15"/>
      <c r="B247" s="7"/>
      <c r="C247" s="8"/>
      <c r="D247" s="7"/>
      <c r="E247" s="7"/>
    </row>
    <row r="248" spans="1:5" ht="12.75" hidden="1">
      <c r="A248" s="15"/>
      <c r="B248" s="7"/>
      <c r="C248" s="8"/>
      <c r="D248" s="7"/>
      <c r="E248" s="7"/>
    </row>
    <row r="249" spans="1:5" ht="12.75" hidden="1">
      <c r="A249" s="15"/>
      <c r="B249" s="7"/>
      <c r="C249" s="8"/>
      <c r="D249" s="7"/>
      <c r="E249" s="7"/>
    </row>
    <row r="250" spans="1:5" ht="12.75" hidden="1">
      <c r="A250" s="15"/>
      <c r="B250" s="7"/>
      <c r="C250" s="8"/>
      <c r="D250" s="7"/>
      <c r="E250" s="7"/>
    </row>
    <row r="251" spans="1:5" ht="12.75" hidden="1">
      <c r="A251" s="15"/>
      <c r="B251" s="7"/>
      <c r="C251" s="8"/>
      <c r="D251" s="7"/>
      <c r="E251" s="7"/>
    </row>
    <row r="252" spans="1:5" ht="12.75" hidden="1">
      <c r="A252" s="15"/>
      <c r="B252" s="7"/>
      <c r="C252" s="8"/>
      <c r="D252" s="7"/>
      <c r="E252" s="7"/>
    </row>
    <row r="253" spans="1:5" ht="12.75" hidden="1">
      <c r="A253" s="15"/>
      <c r="B253" s="7"/>
      <c r="C253" s="8"/>
      <c r="D253" s="7"/>
      <c r="E253" s="7"/>
    </row>
    <row r="254" spans="1:5" ht="12.75" hidden="1">
      <c r="A254" s="15"/>
      <c r="B254" s="7"/>
      <c r="C254" s="8"/>
      <c r="D254" s="7"/>
      <c r="E254" s="7"/>
    </row>
    <row r="255" spans="1:5" ht="12.75" hidden="1">
      <c r="A255" s="15"/>
      <c r="B255" s="7"/>
      <c r="C255" s="8"/>
      <c r="D255" s="7"/>
      <c r="E255" s="7"/>
    </row>
    <row r="256" spans="1:5" ht="12.75" hidden="1">
      <c r="A256" s="15"/>
      <c r="B256" s="7"/>
      <c r="C256" s="8"/>
      <c r="D256" s="7"/>
      <c r="E256" s="7"/>
    </row>
    <row r="257" spans="1:5" ht="12.75" hidden="1">
      <c r="A257" s="15"/>
      <c r="B257" s="7"/>
      <c r="C257" s="8"/>
      <c r="D257" s="7"/>
      <c r="E257" s="7"/>
    </row>
    <row r="258" spans="1:5" ht="12.75" hidden="1">
      <c r="A258" s="15"/>
      <c r="B258" s="7"/>
      <c r="C258" s="8"/>
      <c r="D258" s="7"/>
      <c r="E258" s="7"/>
    </row>
    <row r="259" spans="1:5" ht="12.75" hidden="1">
      <c r="A259" s="15"/>
      <c r="B259" s="7"/>
      <c r="C259" s="8"/>
      <c r="D259" s="7"/>
      <c r="E259" s="7"/>
    </row>
    <row r="260" spans="1:5" ht="12.75" hidden="1">
      <c r="A260" s="15"/>
      <c r="B260" s="7"/>
      <c r="C260" s="8"/>
      <c r="D260" s="7"/>
      <c r="E260" s="7"/>
    </row>
    <row r="261" spans="1:5" ht="12.75" hidden="1">
      <c r="A261" s="15"/>
      <c r="B261" s="7"/>
      <c r="C261" s="8"/>
      <c r="D261" s="7"/>
      <c r="E261" s="7"/>
    </row>
    <row r="262" spans="1:5" ht="12.75" hidden="1">
      <c r="A262" s="15"/>
      <c r="B262" s="7"/>
      <c r="C262" s="8"/>
      <c r="D262" s="7"/>
      <c r="E262" s="7"/>
    </row>
    <row r="263" spans="1:5" ht="12.75" hidden="1">
      <c r="A263" s="15"/>
      <c r="B263" s="7"/>
      <c r="C263" s="8"/>
      <c r="D263" s="7"/>
      <c r="E263" s="7"/>
    </row>
    <row r="264" spans="1:5" ht="12.75" hidden="1">
      <c r="A264" s="15"/>
      <c r="B264" s="7"/>
      <c r="C264" s="8"/>
      <c r="D264" s="7"/>
      <c r="E264" s="7"/>
    </row>
    <row r="265" spans="1:5" ht="12.75" hidden="1">
      <c r="A265" s="15"/>
      <c r="B265" s="7"/>
      <c r="C265" s="8"/>
      <c r="D265" s="7"/>
      <c r="E265" s="7"/>
    </row>
    <row r="266" spans="1:5" ht="12.75" hidden="1">
      <c r="A266" s="15"/>
      <c r="B266" s="7"/>
      <c r="C266" s="8"/>
      <c r="D266" s="7"/>
      <c r="E266" s="7"/>
    </row>
    <row r="267" spans="1:5" ht="12.75" hidden="1">
      <c r="A267" s="15"/>
      <c r="B267" s="7"/>
      <c r="C267" s="8"/>
      <c r="D267" s="7"/>
      <c r="E267" s="7"/>
    </row>
    <row r="268" spans="1:5" ht="12.75" hidden="1">
      <c r="A268" s="15"/>
      <c r="B268" s="7"/>
      <c r="C268" s="8"/>
      <c r="D268" s="7"/>
      <c r="E268" s="7"/>
    </row>
    <row r="269" spans="1:5" ht="12.75" hidden="1">
      <c r="A269" s="15"/>
      <c r="B269" s="7"/>
      <c r="C269" s="8"/>
      <c r="D269" s="7"/>
      <c r="E269" s="7"/>
    </row>
    <row r="270" spans="1:5" ht="12.75" hidden="1">
      <c r="A270" s="15"/>
      <c r="B270" s="7"/>
      <c r="C270" s="8"/>
      <c r="D270" s="7"/>
      <c r="E270" s="7"/>
    </row>
    <row r="271" spans="1:5" ht="12.75" hidden="1">
      <c r="A271" s="15"/>
      <c r="B271" s="7"/>
      <c r="C271" s="8"/>
      <c r="D271" s="7"/>
      <c r="E271" s="7"/>
    </row>
    <row r="272" spans="1:5" ht="12.75">
      <c r="A272" s="15"/>
      <c r="B272" s="7"/>
      <c r="C272" s="8"/>
      <c r="D272" s="7"/>
      <c r="E272" s="7"/>
    </row>
    <row r="273" spans="1:5" ht="12.75">
      <c r="A273" s="15"/>
      <c r="B273" s="7"/>
      <c r="C273" s="8"/>
      <c r="D273" s="7"/>
      <c r="E273" s="7"/>
    </row>
    <row r="274" spans="1:5" ht="12.75">
      <c r="A274" s="15"/>
      <c r="B274" s="6"/>
      <c r="C274" s="19"/>
      <c r="D274" s="19"/>
      <c r="E274" s="19"/>
    </row>
    <row r="275" spans="1:5" ht="12.75">
      <c r="A275" s="15"/>
      <c r="B275" s="15"/>
      <c r="C275" s="15"/>
      <c r="D275" s="15"/>
      <c r="E275" s="15"/>
    </row>
    <row r="276" spans="1:5" ht="12.75">
      <c r="A276" s="15"/>
      <c r="B276" s="15"/>
      <c r="C276" s="15"/>
      <c r="D276" s="15"/>
      <c r="E276" s="15"/>
    </row>
    <row r="277" spans="1:5" ht="12.75">
      <c r="A277" s="15"/>
      <c r="B277" s="15"/>
      <c r="C277" s="15"/>
      <c r="D277" s="15"/>
      <c r="E277" s="15"/>
    </row>
    <row r="278" spans="1:5" ht="12.75">
      <c r="A278" s="15"/>
      <c r="B278" s="15"/>
      <c r="C278" s="15"/>
      <c r="D278" s="15"/>
      <c r="E278" s="15"/>
    </row>
    <row r="279" spans="1:5" ht="12.75">
      <c r="A279" s="15"/>
      <c r="B279" s="15"/>
      <c r="C279" s="15"/>
      <c r="D279" s="15"/>
      <c r="E279" s="15"/>
    </row>
    <row r="280" spans="1:5" ht="12.75">
      <c r="A280" s="15"/>
      <c r="B280" s="15"/>
      <c r="C280" s="15"/>
      <c r="D280" s="15"/>
      <c r="E280" s="15"/>
    </row>
    <row r="281" spans="1:5" ht="12.75">
      <c r="A281" s="15"/>
      <c r="B281" s="15"/>
      <c r="C281" s="15"/>
      <c r="D281" s="15"/>
      <c r="E281" s="15"/>
    </row>
    <row r="282" spans="1:5" ht="14.25">
      <c r="A282" s="15"/>
      <c r="B282" s="14"/>
      <c r="C282" s="14"/>
      <c r="D282" s="14"/>
      <c r="E282" s="14"/>
    </row>
    <row r="283" spans="1:5" ht="12.75">
      <c r="A283" s="15"/>
      <c r="B283" s="15"/>
      <c r="C283" s="15"/>
      <c r="D283" s="15"/>
      <c r="E283" s="15"/>
    </row>
    <row r="284" spans="1:5" ht="12.75">
      <c r="A284" s="15"/>
      <c r="B284" s="15"/>
      <c r="C284" s="15"/>
      <c r="D284" s="15"/>
      <c r="E284" s="15"/>
    </row>
    <row r="285" spans="1:5" ht="12.75">
      <c r="A285" s="15"/>
      <c r="B285" s="15"/>
      <c r="C285" s="4"/>
      <c r="D285" s="4"/>
      <c r="E285" s="15"/>
    </row>
    <row r="286" spans="1:5" ht="12.75">
      <c r="A286" s="15"/>
      <c r="B286" s="15"/>
      <c r="C286" s="15"/>
      <c r="D286" s="15"/>
      <c r="E286" s="15"/>
    </row>
    <row r="287" spans="1:5" ht="14.25">
      <c r="A287" s="15"/>
      <c r="B287" s="14"/>
      <c r="C287" s="14"/>
      <c r="D287" s="14"/>
      <c r="E287" s="14"/>
    </row>
    <row r="288" spans="1:5" ht="12.75">
      <c r="A288" s="15"/>
      <c r="B288" s="15"/>
      <c r="C288" s="15"/>
      <c r="D288" s="15"/>
      <c r="E288" s="15"/>
    </row>
    <row r="289" spans="1:5" ht="12.75">
      <c r="A289" s="15"/>
      <c r="B289" s="5"/>
      <c r="C289" s="5"/>
      <c r="D289" s="5"/>
      <c r="E289" s="5"/>
    </row>
    <row r="290" spans="1:5" ht="12.75">
      <c r="A290" s="15"/>
      <c r="B290" s="15"/>
      <c r="C290" s="4"/>
      <c r="D290" s="4"/>
      <c r="E290" s="15"/>
    </row>
    <row r="291" spans="1:5" ht="12.75">
      <c r="A291" s="15"/>
      <c r="B291" s="15"/>
      <c r="C291" s="15"/>
      <c r="D291" s="15"/>
      <c r="E291" s="15"/>
    </row>
    <row r="292" spans="1:5" ht="12.75">
      <c r="A292" s="15"/>
      <c r="B292" s="15"/>
      <c r="C292" s="15"/>
      <c r="D292" s="15"/>
      <c r="E292" s="15"/>
    </row>
    <row r="293" spans="1:5" ht="12.75">
      <c r="A293" s="15"/>
      <c r="B293" s="15"/>
      <c r="C293" s="15"/>
      <c r="D293" s="15"/>
      <c r="E293" s="15"/>
    </row>
    <row r="294" spans="1:5" ht="12.75" customHeight="1">
      <c r="A294" s="9"/>
      <c r="B294" s="9"/>
      <c r="C294" s="9"/>
      <c r="D294" s="9"/>
      <c r="E294" s="9"/>
    </row>
    <row r="295" spans="1:5" ht="12.75" customHeight="1">
      <c r="A295" s="15"/>
      <c r="B295" s="15"/>
      <c r="C295" s="15"/>
      <c r="D295" s="15"/>
      <c r="E295" s="15"/>
    </row>
    <row r="296" spans="1:5" ht="12.75" customHeight="1">
      <c r="A296" s="10"/>
      <c r="B296" s="10"/>
      <c r="C296" s="10"/>
      <c r="D296" s="10"/>
      <c r="E296" s="10"/>
    </row>
    <row r="297" spans="1:5" ht="12.75" customHeight="1">
      <c r="A297" s="15"/>
      <c r="B297" s="15"/>
      <c r="C297" s="15"/>
      <c r="D297" s="15"/>
      <c r="E297" s="15"/>
    </row>
    <row r="298" spans="1:5" ht="12.75" customHeight="1">
      <c r="A298" s="11"/>
      <c r="B298" s="11"/>
      <c r="C298" s="11"/>
      <c r="D298" s="11"/>
      <c r="E298" s="11"/>
    </row>
    <row r="299" spans="1:5" ht="12.75" customHeight="1">
      <c r="A299" s="12"/>
      <c r="B299" s="12"/>
      <c r="C299" s="12"/>
      <c r="D299" s="12"/>
      <c r="E299" s="12"/>
    </row>
    <row r="300" spans="1:5" ht="12.75" customHeight="1">
      <c r="A300" s="13"/>
      <c r="B300" s="15"/>
      <c r="C300" s="15"/>
      <c r="D300" s="15"/>
      <c r="E300" s="15"/>
    </row>
    <row r="301" spans="1:5" ht="12.75" customHeight="1">
      <c r="A301" s="6"/>
      <c r="B301" s="6"/>
      <c r="C301" s="6"/>
      <c r="D301" s="6"/>
      <c r="E301" s="6"/>
    </row>
    <row r="302" spans="1:5" ht="12.75" customHeight="1">
      <c r="A302" s="12"/>
      <c r="B302" s="12"/>
      <c r="C302" s="12"/>
      <c r="D302" s="12"/>
      <c r="E302" s="12"/>
    </row>
    <row r="303" spans="1:5" ht="12.75" customHeight="1">
      <c r="A303" s="12"/>
      <c r="B303" s="12"/>
      <c r="C303" s="12"/>
      <c r="D303" s="12"/>
      <c r="E303" s="12"/>
    </row>
    <row r="304" spans="1:5" ht="12.75" customHeight="1">
      <c r="A304" s="12"/>
      <c r="B304" s="12"/>
      <c r="C304" s="12"/>
      <c r="D304" s="12"/>
      <c r="E304" s="12"/>
    </row>
    <row r="305" spans="1:5" ht="12.75" customHeight="1">
      <c r="A305" s="12"/>
      <c r="B305" s="12"/>
      <c r="C305" s="12"/>
      <c r="D305" s="12"/>
      <c r="E305" s="12"/>
    </row>
    <row r="306" spans="1:5" ht="12.75" customHeight="1">
      <c r="A306" s="12"/>
      <c r="B306" s="12"/>
      <c r="C306" s="12"/>
      <c r="D306" s="12"/>
      <c r="E306" s="12"/>
    </row>
    <row r="307" spans="1:5" ht="12.75" customHeight="1">
      <c r="A307" s="12"/>
      <c r="B307" s="12"/>
      <c r="C307" s="12"/>
      <c r="D307" s="12"/>
      <c r="E307" s="12"/>
    </row>
    <row r="308" spans="1:5" ht="12.75" customHeight="1">
      <c r="A308" s="15"/>
      <c r="B308" s="15"/>
      <c r="C308" s="15"/>
      <c r="D308" s="15"/>
      <c r="E308" s="15"/>
    </row>
    <row r="309" spans="1:5" ht="12.75" customHeight="1">
      <c r="A309" s="15"/>
      <c r="B309" s="16"/>
      <c r="C309" s="16"/>
      <c r="D309" s="16"/>
      <c r="E309" s="16"/>
    </row>
    <row r="310" spans="1:5" ht="12.75" customHeight="1">
      <c r="A310" s="15"/>
      <c r="B310" s="7"/>
      <c r="C310" s="8"/>
      <c r="D310" s="7"/>
      <c r="E310" s="7"/>
    </row>
    <row r="311" spans="1:5" ht="12.75" customHeight="1">
      <c r="A311" s="15"/>
      <c r="B311" s="7"/>
      <c r="C311" s="8"/>
      <c r="D311" s="7"/>
      <c r="E311" s="7"/>
    </row>
    <row r="312" spans="1:5" ht="12.75" customHeight="1">
      <c r="A312" s="15"/>
      <c r="B312" s="7"/>
      <c r="C312" s="8"/>
      <c r="D312" s="7"/>
      <c r="E312" s="7"/>
    </row>
    <row r="313" spans="1:5" ht="12.75" customHeight="1">
      <c r="A313" s="15"/>
      <c r="B313" s="7"/>
      <c r="C313" s="8"/>
      <c r="D313" s="7"/>
      <c r="E313" s="7"/>
    </row>
    <row r="314" spans="1:5" ht="12.75" customHeight="1">
      <c r="A314" s="15"/>
      <c r="B314" s="7"/>
      <c r="C314" s="8"/>
      <c r="D314" s="7"/>
      <c r="E314" s="7"/>
    </row>
    <row r="315" spans="1:5" ht="12.75" customHeight="1">
      <c r="A315" s="15"/>
      <c r="B315" s="7"/>
      <c r="C315" s="8"/>
      <c r="D315" s="7"/>
      <c r="E315" s="7"/>
    </row>
    <row r="316" spans="1:5" ht="12.75" customHeight="1">
      <c r="A316" s="15"/>
      <c r="B316" s="7"/>
      <c r="C316" s="8"/>
      <c r="D316" s="7"/>
      <c r="E316" s="7"/>
    </row>
    <row r="317" spans="1:5" ht="20.25" customHeight="1">
      <c r="A317" s="9"/>
      <c r="B317" s="9"/>
      <c r="C317" s="9"/>
      <c r="D317" s="9"/>
      <c r="E317" s="9"/>
    </row>
    <row r="318" spans="1:5" ht="12.75" customHeight="1">
      <c r="A318" s="15"/>
      <c r="B318" s="15"/>
      <c r="C318" s="15"/>
      <c r="D318" s="15"/>
      <c r="E318" s="15"/>
    </row>
    <row r="319" spans="1:5" ht="24" customHeight="1">
      <c r="A319" s="10"/>
      <c r="B319" s="10"/>
      <c r="C319" s="10"/>
      <c r="D319" s="10"/>
      <c r="E319" s="10"/>
    </row>
    <row r="320" spans="1:5" ht="12.75" customHeight="1">
      <c r="A320" s="15"/>
      <c r="B320" s="15"/>
      <c r="C320" s="15"/>
      <c r="D320" s="15"/>
      <c r="E320" s="15"/>
    </row>
    <row r="321" spans="1:5" ht="18.75" customHeight="1">
      <c r="A321" s="11"/>
      <c r="B321" s="11"/>
      <c r="C321" s="11"/>
      <c r="D321" s="11"/>
      <c r="E321" s="11"/>
    </row>
    <row r="322" spans="1:5" ht="18.75" customHeight="1">
      <c r="A322" s="12"/>
      <c r="B322" s="12"/>
      <c r="C322" s="12"/>
      <c r="D322" s="12"/>
      <c r="E322" s="12"/>
    </row>
    <row r="323" spans="1:5" ht="18.75" customHeight="1">
      <c r="A323" s="13"/>
      <c r="B323" s="15"/>
      <c r="C323" s="15"/>
      <c r="D323" s="15"/>
      <c r="E323" s="15"/>
    </row>
    <row r="324" spans="1:5" ht="18.75" customHeight="1">
      <c r="A324" s="6"/>
      <c r="B324" s="6"/>
      <c r="C324" s="6"/>
      <c r="D324" s="6"/>
      <c r="E324" s="6"/>
    </row>
    <row r="325" spans="1:5" ht="18.75" customHeight="1">
      <c r="A325" s="12"/>
      <c r="B325" s="12"/>
      <c r="C325" s="12"/>
      <c r="D325" s="12"/>
      <c r="E325" s="12"/>
    </row>
    <row r="326" spans="1:5" ht="18.75" customHeight="1">
      <c r="A326" s="12"/>
      <c r="B326" s="12"/>
      <c r="C326" s="12"/>
      <c r="D326" s="12"/>
      <c r="E326" s="12"/>
    </row>
    <row r="327" spans="1:5" ht="18.75" customHeight="1">
      <c r="A327" s="12"/>
      <c r="B327" s="12"/>
      <c r="C327" s="12"/>
      <c r="D327" s="12"/>
      <c r="E327" s="12"/>
    </row>
    <row r="328" spans="1:5" ht="18.75" customHeight="1">
      <c r="A328" s="12"/>
      <c r="B328" s="12"/>
      <c r="C328" s="12"/>
      <c r="D328" s="12"/>
      <c r="E328" s="12"/>
    </row>
    <row r="329" spans="1:5" ht="18.75" customHeight="1">
      <c r="A329" s="12"/>
      <c r="B329" s="12"/>
      <c r="C329" s="12"/>
      <c r="D329" s="12"/>
      <c r="E329" s="12"/>
    </row>
    <row r="330" spans="1:5" ht="18.75" customHeight="1">
      <c r="A330" s="12"/>
      <c r="B330" s="12"/>
      <c r="C330" s="12"/>
      <c r="D330" s="12"/>
      <c r="E330" s="12"/>
    </row>
    <row r="331" spans="1:5" ht="18.75" customHeight="1">
      <c r="A331" s="15"/>
      <c r="B331" s="15"/>
      <c r="C331" s="15"/>
      <c r="D331" s="15"/>
      <c r="E331" s="15"/>
    </row>
    <row r="332" spans="1:5" ht="12.75" customHeight="1">
      <c r="A332" s="15"/>
      <c r="B332" s="16"/>
      <c r="C332" s="16"/>
      <c r="D332" s="16"/>
      <c r="E332" s="16"/>
    </row>
    <row r="333" spans="1:5" ht="12.75" customHeight="1">
      <c r="A333" s="15"/>
      <c r="B333" s="7"/>
      <c r="C333" s="8"/>
      <c r="D333" s="21"/>
      <c r="E333" s="21"/>
    </row>
    <row r="334" spans="1:5" ht="12.75" customHeight="1" hidden="1">
      <c r="A334" s="15"/>
      <c r="B334" s="7"/>
      <c r="C334" s="8"/>
      <c r="D334" s="7"/>
      <c r="E334" s="7"/>
    </row>
    <row r="335" spans="1:5" ht="12.75" customHeight="1" hidden="1">
      <c r="A335" s="15"/>
      <c r="B335" s="7"/>
      <c r="C335" s="8"/>
      <c r="D335" s="7"/>
      <c r="E335" s="7"/>
    </row>
    <row r="336" spans="1:5" ht="12.75" customHeight="1" hidden="1">
      <c r="A336" s="15"/>
      <c r="B336" s="7"/>
      <c r="C336" s="8"/>
      <c r="D336" s="7"/>
      <c r="E336" s="7"/>
    </row>
    <row r="337" spans="1:5" ht="12.75" customHeight="1" hidden="1">
      <c r="A337" s="15"/>
      <c r="B337" s="7"/>
      <c r="C337" s="8"/>
      <c r="D337" s="7"/>
      <c r="E337" s="7"/>
    </row>
    <row r="338" spans="1:5" ht="12.75" customHeight="1" hidden="1">
      <c r="A338" s="15"/>
      <c r="B338" s="7"/>
      <c r="C338" s="8"/>
      <c r="D338" s="7"/>
      <c r="E338" s="7"/>
    </row>
    <row r="339" spans="1:5" ht="12.75" customHeight="1" hidden="1">
      <c r="A339" s="15"/>
      <c r="B339" s="7"/>
      <c r="C339" s="8"/>
      <c r="D339" s="7"/>
      <c r="E339" s="7"/>
    </row>
    <row r="340" spans="1:5" ht="12.75" customHeight="1" hidden="1">
      <c r="A340" s="15"/>
      <c r="B340" s="7"/>
      <c r="C340" s="8"/>
      <c r="D340" s="7"/>
      <c r="E340" s="7"/>
    </row>
    <row r="341" spans="1:5" ht="12.75" customHeight="1" hidden="1">
      <c r="A341" s="15"/>
      <c r="B341" s="7"/>
      <c r="C341" s="8"/>
      <c r="D341" s="7"/>
      <c r="E341" s="7"/>
    </row>
    <row r="342" spans="1:5" ht="12.75" customHeight="1" hidden="1">
      <c r="A342" s="15"/>
      <c r="B342" s="7"/>
      <c r="C342" s="8"/>
      <c r="D342" s="7"/>
      <c r="E342" s="7"/>
    </row>
    <row r="343" spans="1:5" ht="12.75" customHeight="1" hidden="1">
      <c r="A343" s="15"/>
      <c r="B343" s="7"/>
      <c r="C343" s="8"/>
      <c r="D343" s="7"/>
      <c r="E343" s="7"/>
    </row>
    <row r="344" spans="1:5" ht="12.75" customHeight="1" hidden="1">
      <c r="A344" s="15"/>
      <c r="B344" s="7"/>
      <c r="C344" s="8"/>
      <c r="D344" s="7"/>
      <c r="E344" s="7"/>
    </row>
    <row r="345" spans="1:5" ht="12.75" customHeight="1" hidden="1">
      <c r="A345" s="15"/>
      <c r="B345" s="7"/>
      <c r="C345" s="8"/>
      <c r="D345" s="7"/>
      <c r="E345" s="7"/>
    </row>
    <row r="346" spans="1:5" ht="12.75" customHeight="1" hidden="1">
      <c r="A346" s="15"/>
      <c r="B346" s="7"/>
      <c r="C346" s="8"/>
      <c r="D346" s="7"/>
      <c r="E346" s="7"/>
    </row>
    <row r="347" spans="1:5" ht="12.75" customHeight="1" hidden="1">
      <c r="A347" s="15"/>
      <c r="B347" s="7"/>
      <c r="C347" s="8"/>
      <c r="D347" s="7"/>
      <c r="E347" s="7"/>
    </row>
    <row r="348" spans="1:5" ht="12.75" customHeight="1" hidden="1">
      <c r="A348" s="15"/>
      <c r="B348" s="7"/>
      <c r="C348" s="8"/>
      <c r="D348" s="7"/>
      <c r="E348" s="7"/>
    </row>
    <row r="349" spans="1:5" ht="12.75" customHeight="1" hidden="1">
      <c r="A349" s="15"/>
      <c r="B349" s="7"/>
      <c r="C349" s="8"/>
      <c r="D349" s="7"/>
      <c r="E349" s="7"/>
    </row>
    <row r="350" spans="1:5" ht="12.75" customHeight="1" hidden="1">
      <c r="A350" s="15"/>
      <c r="B350" s="7"/>
      <c r="C350" s="8"/>
      <c r="D350" s="7"/>
      <c r="E350" s="7"/>
    </row>
    <row r="351" spans="1:5" ht="12.75" customHeight="1" hidden="1">
      <c r="A351" s="15"/>
      <c r="B351" s="7"/>
      <c r="C351" s="8"/>
      <c r="D351" s="7"/>
      <c r="E351" s="7"/>
    </row>
    <row r="352" spans="1:5" ht="12.75" customHeight="1" hidden="1">
      <c r="A352" s="15"/>
      <c r="B352" s="7"/>
      <c r="C352" s="8"/>
      <c r="D352" s="7"/>
      <c r="E352" s="7"/>
    </row>
    <row r="353" spans="1:5" ht="12.75" customHeight="1" hidden="1">
      <c r="A353" s="15"/>
      <c r="B353" s="7"/>
      <c r="C353" s="8"/>
      <c r="D353" s="7"/>
      <c r="E353" s="7"/>
    </row>
    <row r="354" spans="1:5" ht="12.75" customHeight="1" hidden="1">
      <c r="A354" s="15"/>
      <c r="B354" s="7"/>
      <c r="C354" s="8"/>
      <c r="D354" s="7"/>
      <c r="E354" s="7"/>
    </row>
    <row r="355" spans="1:5" ht="12.75" customHeight="1" hidden="1">
      <c r="A355" s="15"/>
      <c r="B355" s="7"/>
      <c r="C355" s="8"/>
      <c r="D355" s="7"/>
      <c r="E355" s="7"/>
    </row>
    <row r="356" spans="1:5" ht="12.75" customHeight="1" hidden="1">
      <c r="A356" s="15"/>
      <c r="B356" s="7"/>
      <c r="C356" s="8"/>
      <c r="D356" s="7"/>
      <c r="E356" s="7"/>
    </row>
    <row r="357" spans="1:5" ht="12.75" customHeight="1" hidden="1">
      <c r="A357" s="15"/>
      <c r="B357" s="7"/>
      <c r="C357" s="8"/>
      <c r="D357" s="7"/>
      <c r="E357" s="7"/>
    </row>
    <row r="358" spans="1:5" ht="12.75" customHeight="1" hidden="1">
      <c r="A358" s="15"/>
      <c r="B358" s="7"/>
      <c r="C358" s="8"/>
      <c r="D358" s="7"/>
      <c r="E358" s="7"/>
    </row>
    <row r="359" spans="1:5" ht="12.75" customHeight="1" hidden="1">
      <c r="A359" s="15"/>
      <c r="B359" s="7"/>
      <c r="C359" s="8"/>
      <c r="D359" s="7"/>
      <c r="E359" s="7"/>
    </row>
    <row r="360" spans="1:5" ht="12.75" customHeight="1" hidden="1">
      <c r="A360" s="15"/>
      <c r="B360" s="7"/>
      <c r="C360" s="8"/>
      <c r="D360" s="7"/>
      <c r="E360" s="7"/>
    </row>
    <row r="361" spans="1:5" ht="12.75" customHeight="1" hidden="1">
      <c r="A361" s="15"/>
      <c r="B361" s="7"/>
      <c r="C361" s="8"/>
      <c r="D361" s="7"/>
      <c r="E361" s="7"/>
    </row>
    <row r="362" spans="1:5" ht="12.75" customHeight="1" hidden="1">
      <c r="A362" s="15"/>
      <c r="B362" s="7"/>
      <c r="C362" s="8"/>
      <c r="D362" s="7"/>
      <c r="E362" s="7"/>
    </row>
    <row r="363" spans="1:5" ht="12.75" customHeight="1" hidden="1">
      <c r="A363" s="15"/>
      <c r="B363" s="7"/>
      <c r="C363" s="8"/>
      <c r="D363" s="7"/>
      <c r="E363" s="7"/>
    </row>
    <row r="364" spans="1:5" ht="12.75" customHeight="1" hidden="1">
      <c r="A364" s="15"/>
      <c r="B364" s="7"/>
      <c r="C364" s="8"/>
      <c r="D364" s="7"/>
      <c r="E364" s="7"/>
    </row>
    <row r="365" spans="1:5" ht="12.75" customHeight="1" hidden="1">
      <c r="A365" s="15"/>
      <c r="B365" s="7"/>
      <c r="C365" s="8"/>
      <c r="D365" s="7"/>
      <c r="E365" s="7"/>
    </row>
    <row r="366" spans="1:5" ht="12.75" customHeight="1" hidden="1">
      <c r="A366" s="15"/>
      <c r="B366" s="7"/>
      <c r="C366" s="8"/>
      <c r="D366" s="7"/>
      <c r="E366" s="7"/>
    </row>
    <row r="367" spans="1:5" ht="12.75" customHeight="1" hidden="1">
      <c r="A367" s="15"/>
      <c r="B367" s="7"/>
      <c r="C367" s="8"/>
      <c r="D367" s="7"/>
      <c r="E367" s="7"/>
    </row>
    <row r="368" spans="1:5" ht="12.75" customHeight="1" hidden="1">
      <c r="A368" s="15"/>
      <c r="B368" s="7"/>
      <c r="C368" s="8"/>
      <c r="D368" s="7"/>
      <c r="E368" s="7"/>
    </row>
    <row r="369" spans="1:5" ht="12.75" customHeight="1" hidden="1">
      <c r="A369" s="15"/>
      <c r="B369" s="7"/>
      <c r="C369" s="8"/>
      <c r="D369" s="7"/>
      <c r="E369" s="7"/>
    </row>
    <row r="370" spans="1:5" ht="12.75" customHeight="1" hidden="1">
      <c r="A370" s="15"/>
      <c r="B370" s="7"/>
      <c r="C370" s="8"/>
      <c r="D370" s="7"/>
      <c r="E370" s="7"/>
    </row>
    <row r="371" spans="1:5" ht="12.75" customHeight="1" hidden="1">
      <c r="A371" s="15"/>
      <c r="B371" s="7"/>
      <c r="C371" s="8"/>
      <c r="D371" s="7"/>
      <c r="E371" s="7"/>
    </row>
    <row r="372" spans="1:5" ht="12.75" customHeight="1" hidden="1">
      <c r="A372" s="15"/>
      <c r="B372" s="7"/>
      <c r="C372" s="8"/>
      <c r="D372" s="7"/>
      <c r="E372" s="7"/>
    </row>
    <row r="373" spans="1:5" ht="12.75" customHeight="1" hidden="1">
      <c r="A373" s="15"/>
      <c r="B373" s="7"/>
      <c r="C373" s="8"/>
      <c r="D373" s="7"/>
      <c r="E373" s="7"/>
    </row>
    <row r="374" spans="1:5" ht="12.75" customHeight="1" hidden="1">
      <c r="A374" s="15"/>
      <c r="B374" s="7"/>
      <c r="C374" s="8"/>
      <c r="D374" s="7"/>
      <c r="E374" s="7"/>
    </row>
    <row r="375" spans="1:5" ht="12.75" customHeight="1" hidden="1">
      <c r="A375" s="15"/>
      <c r="B375" s="7"/>
      <c r="C375" s="8"/>
      <c r="D375" s="7"/>
      <c r="E375" s="7"/>
    </row>
    <row r="376" spans="1:5" ht="12.75" customHeight="1" hidden="1">
      <c r="A376" s="15"/>
      <c r="B376" s="7"/>
      <c r="C376" s="8"/>
      <c r="D376" s="7"/>
      <c r="E376" s="7"/>
    </row>
    <row r="377" spans="1:5" ht="12.75" customHeight="1" hidden="1">
      <c r="A377" s="15"/>
      <c r="B377" s="7"/>
      <c r="C377" s="8"/>
      <c r="D377" s="7"/>
      <c r="E377" s="7"/>
    </row>
    <row r="378" spans="1:5" ht="12.75" customHeight="1" hidden="1">
      <c r="A378" s="15"/>
      <c r="B378" s="7"/>
      <c r="C378" s="8"/>
      <c r="D378" s="7"/>
      <c r="E378" s="7"/>
    </row>
    <row r="379" spans="1:5" ht="12.75" customHeight="1" hidden="1">
      <c r="A379" s="15"/>
      <c r="B379" s="7"/>
      <c r="C379" s="8"/>
      <c r="D379" s="7"/>
      <c r="E379" s="7"/>
    </row>
    <row r="380" spans="1:5" ht="12.75" customHeight="1" hidden="1">
      <c r="A380" s="15"/>
      <c r="B380" s="7"/>
      <c r="C380" s="8"/>
      <c r="D380" s="7"/>
      <c r="E380" s="7"/>
    </row>
    <row r="381" spans="1:5" ht="12.75" customHeight="1" hidden="1">
      <c r="A381" s="15"/>
      <c r="B381" s="7"/>
      <c r="C381" s="8"/>
      <c r="D381" s="7"/>
      <c r="E381" s="7"/>
    </row>
    <row r="382" spans="1:5" ht="12.75" customHeight="1">
      <c r="A382" s="15"/>
      <c r="B382" s="7"/>
      <c r="C382" s="8"/>
      <c r="D382" s="7"/>
      <c r="E382" s="7"/>
    </row>
    <row r="383" spans="1:5" ht="12.75" customHeight="1">
      <c r="A383" s="15"/>
      <c r="B383" s="6"/>
      <c r="C383" s="19"/>
      <c r="D383" s="19"/>
      <c r="E383" s="19"/>
    </row>
    <row r="384" spans="1:5" ht="12.75" customHeight="1">
      <c r="A384" s="15"/>
      <c r="B384" s="15"/>
      <c r="C384" s="15"/>
      <c r="D384" s="15"/>
      <c r="E384" s="15"/>
    </row>
    <row r="385" spans="1:5" ht="12.75" customHeight="1">
      <c r="A385" s="15"/>
      <c r="B385" s="15"/>
      <c r="C385" s="15"/>
      <c r="D385" s="15"/>
      <c r="E385" s="15"/>
    </row>
    <row r="386" spans="1:5" ht="12.75" customHeight="1">
      <c r="A386" s="15"/>
      <c r="B386" s="15"/>
      <c r="C386" s="15"/>
      <c r="D386" s="15"/>
      <c r="E386" s="15"/>
    </row>
    <row r="387" spans="1:5" ht="12.75" customHeight="1">
      <c r="A387" s="15"/>
      <c r="B387" s="15"/>
      <c r="C387" s="15"/>
      <c r="D387" s="15"/>
      <c r="E387" s="15"/>
    </row>
    <row r="388" spans="1:5" ht="12.75" customHeight="1">
      <c r="A388" s="15"/>
      <c r="B388" s="15"/>
      <c r="C388" s="15"/>
      <c r="D388" s="15"/>
      <c r="E388" s="15"/>
    </row>
    <row r="389" spans="1:5" ht="12.75" customHeight="1">
      <c r="A389" s="15"/>
      <c r="B389" s="15"/>
      <c r="C389" s="15"/>
      <c r="D389" s="15"/>
      <c r="E389" s="15"/>
    </row>
    <row r="390" spans="1:5" ht="12.75" customHeight="1">
      <c r="A390" s="15"/>
      <c r="B390" s="15"/>
      <c r="C390" s="15"/>
      <c r="D390" s="15"/>
      <c r="E390" s="15"/>
    </row>
    <row r="391" spans="1:5" ht="12.75" customHeight="1">
      <c r="A391" s="15"/>
      <c r="B391" s="14"/>
      <c r="C391" s="14"/>
      <c r="D391" s="14"/>
      <c r="E391" s="14"/>
    </row>
    <row r="392" spans="1:5" ht="12.75" customHeight="1">
      <c r="A392" s="15"/>
      <c r="B392" s="15"/>
      <c r="C392" s="15"/>
      <c r="D392" s="15"/>
      <c r="E392" s="15"/>
    </row>
    <row r="393" spans="1:5" ht="12.75" customHeight="1">
      <c r="A393" s="15"/>
      <c r="B393" s="15"/>
      <c r="C393" s="15"/>
      <c r="D393" s="15"/>
      <c r="E393" s="15"/>
    </row>
    <row r="394" spans="1:5" ht="12.75">
      <c r="A394" s="15"/>
      <c r="B394" s="15"/>
      <c r="C394" s="4"/>
      <c r="D394" s="4"/>
      <c r="E394" s="15"/>
    </row>
    <row r="395" spans="1:5" ht="12.75">
      <c r="A395" s="15"/>
      <c r="B395" s="15"/>
      <c r="C395" s="15"/>
      <c r="D395" s="15"/>
      <c r="E395" s="15"/>
    </row>
    <row r="396" spans="1:5" ht="14.25">
      <c r="A396" s="15"/>
      <c r="B396" s="14"/>
      <c r="C396" s="14"/>
      <c r="D396" s="14"/>
      <c r="E396" s="14"/>
    </row>
    <row r="397" spans="1:5" ht="12.75">
      <c r="A397" s="15"/>
      <c r="B397" s="15"/>
      <c r="C397" s="15"/>
      <c r="D397" s="15"/>
      <c r="E397" s="15"/>
    </row>
    <row r="398" spans="1:5" ht="12.75">
      <c r="A398" s="15"/>
      <c r="B398" s="5"/>
      <c r="C398" s="5"/>
      <c r="D398" s="5"/>
      <c r="E398" s="5"/>
    </row>
    <row r="399" spans="1:5" ht="12.75">
      <c r="A399" s="15"/>
      <c r="B399" s="15"/>
      <c r="C399" s="4"/>
      <c r="D399" s="4"/>
      <c r="E399" s="15"/>
    </row>
    <row r="400" spans="1:5" ht="12.75">
      <c r="A400" s="15"/>
      <c r="B400" s="15"/>
      <c r="C400" s="15"/>
      <c r="D400" s="15"/>
      <c r="E400" s="15"/>
    </row>
    <row r="401" spans="1:5" ht="12.75">
      <c r="A401" s="15"/>
      <c r="B401" s="15"/>
      <c r="C401" s="15"/>
      <c r="D401" s="15"/>
      <c r="E401" s="15"/>
    </row>
    <row r="402" spans="1:5" ht="12.75">
      <c r="A402" s="15"/>
      <c r="B402" s="15"/>
      <c r="C402" s="15"/>
      <c r="D402" s="15"/>
      <c r="E402" s="15"/>
    </row>
    <row r="403" spans="1:5" ht="12.75">
      <c r="A403" s="15"/>
      <c r="B403" s="15"/>
      <c r="C403" s="15"/>
      <c r="D403" s="15"/>
      <c r="E403" s="15"/>
    </row>
    <row r="404" spans="1:5" ht="12.75">
      <c r="A404" s="15"/>
      <c r="B404" s="15"/>
      <c r="C404" s="15"/>
      <c r="D404" s="15"/>
      <c r="E404" s="15"/>
    </row>
    <row r="405" spans="1:5" ht="12.75">
      <c r="A405" s="15"/>
      <c r="B405" s="15"/>
      <c r="C405" s="15"/>
      <c r="D405" s="15"/>
      <c r="E405" s="15"/>
    </row>
    <row r="406" spans="1:5" ht="12.75">
      <c r="A406" s="15"/>
      <c r="B406" s="15"/>
      <c r="C406" s="15"/>
      <c r="D406" s="15"/>
      <c r="E406" s="15"/>
    </row>
    <row r="407" spans="1:5" ht="12.75">
      <c r="A407" s="15"/>
      <c r="B407" s="15"/>
      <c r="C407" s="15"/>
      <c r="D407" s="15"/>
      <c r="E407" s="15"/>
    </row>
    <row r="408" spans="1:5" ht="12.75">
      <c r="A408" s="15"/>
      <c r="B408" s="15"/>
      <c r="C408" s="15"/>
      <c r="D408" s="15"/>
      <c r="E408" s="15"/>
    </row>
    <row r="409" spans="1:5" ht="12.75">
      <c r="A409" s="15"/>
      <c r="B409" s="15"/>
      <c r="C409" s="15"/>
      <c r="D409" s="15"/>
      <c r="E409" s="15"/>
    </row>
    <row r="410" spans="1:5" ht="12.75">
      <c r="A410" s="15"/>
      <c r="B410" s="15"/>
      <c r="C410" s="15"/>
      <c r="D410" s="15"/>
      <c r="E410" s="15"/>
    </row>
    <row r="411" spans="1:5" ht="12.75">
      <c r="A411" s="15"/>
      <c r="B411" s="15"/>
      <c r="C411" s="15"/>
      <c r="D411" s="15"/>
      <c r="E411" s="15"/>
    </row>
    <row r="412" spans="1:5" ht="12.75">
      <c r="A412" s="15"/>
      <c r="B412" s="15"/>
      <c r="C412" s="15"/>
      <c r="D412" s="15"/>
      <c r="E412" s="15"/>
    </row>
    <row r="413" spans="1:5" ht="12.75">
      <c r="A413" s="15"/>
      <c r="B413" s="15"/>
      <c r="C413" s="15"/>
      <c r="D413" s="15"/>
      <c r="E413" s="15"/>
    </row>
    <row r="414" spans="1:5" ht="12.75">
      <c r="A414" s="15"/>
      <c r="B414" s="15"/>
      <c r="C414" s="15"/>
      <c r="D414" s="15"/>
      <c r="E414" s="15"/>
    </row>
    <row r="415" spans="1:5" ht="12.75">
      <c r="A415" s="15"/>
      <c r="B415" s="15"/>
      <c r="C415" s="15"/>
      <c r="D415" s="15"/>
      <c r="E415" s="15"/>
    </row>
    <row r="416" spans="1:5" ht="12.75">
      <c r="A416" s="15"/>
      <c r="B416" s="15"/>
      <c r="C416" s="15"/>
      <c r="D416" s="15"/>
      <c r="E416" s="15"/>
    </row>
    <row r="417" spans="1:5" ht="12.75">
      <c r="A417" s="15"/>
      <c r="B417" s="15"/>
      <c r="C417" s="15"/>
      <c r="D417" s="15"/>
      <c r="E417" s="15"/>
    </row>
    <row r="418" spans="1:5" ht="12.75">
      <c r="A418" s="15"/>
      <c r="B418" s="15"/>
      <c r="C418" s="15"/>
      <c r="D418" s="15"/>
      <c r="E418" s="15"/>
    </row>
    <row r="419" spans="1:5" ht="12.75">
      <c r="A419" s="15"/>
      <c r="B419" s="15"/>
      <c r="C419" s="15"/>
      <c r="D419" s="15"/>
      <c r="E419" s="15"/>
    </row>
    <row r="420" spans="1:5" ht="12.75">
      <c r="A420" s="15"/>
      <c r="B420" s="15"/>
      <c r="C420" s="15"/>
      <c r="D420" s="15"/>
      <c r="E420" s="15"/>
    </row>
    <row r="421" spans="1:5" ht="12.75">
      <c r="A421" s="15"/>
      <c r="B421" s="15"/>
      <c r="C421" s="15"/>
      <c r="D421" s="15"/>
      <c r="E421" s="15"/>
    </row>
    <row r="422" spans="1:5" ht="12.75">
      <c r="A422" s="15"/>
      <c r="B422" s="15"/>
      <c r="C422" s="15"/>
      <c r="D422" s="15"/>
      <c r="E422" s="15"/>
    </row>
    <row r="423" spans="1:5" ht="15.75">
      <c r="A423" s="9"/>
      <c r="B423" s="9"/>
      <c r="C423" s="9"/>
      <c r="D423" s="9"/>
      <c r="E423" s="9"/>
    </row>
    <row r="424" spans="1:5" ht="12.75">
      <c r="A424" s="15"/>
      <c r="B424" s="15"/>
      <c r="C424" s="15"/>
      <c r="D424" s="15"/>
      <c r="E424" s="15"/>
    </row>
    <row r="425" spans="1:5" ht="20.25">
      <c r="A425" s="10"/>
      <c r="B425" s="10"/>
      <c r="C425" s="10"/>
      <c r="D425" s="10"/>
      <c r="E425" s="10"/>
    </row>
    <row r="426" spans="1:5" ht="12.75">
      <c r="A426" s="15"/>
      <c r="B426" s="15"/>
      <c r="C426" s="15"/>
      <c r="D426" s="15"/>
      <c r="E426" s="15"/>
    </row>
    <row r="427" spans="1:5" ht="18.75" customHeight="1">
      <c r="A427" s="11"/>
      <c r="B427" s="11"/>
      <c r="C427" s="11"/>
      <c r="D427" s="11"/>
      <c r="E427" s="11"/>
    </row>
    <row r="428" spans="1:5" ht="18.75" customHeight="1">
      <c r="A428" s="12"/>
      <c r="B428" s="12"/>
      <c r="C428" s="12"/>
      <c r="D428" s="12"/>
      <c r="E428" s="12"/>
    </row>
    <row r="429" spans="1:5" ht="18.75" customHeight="1">
      <c r="A429" s="13"/>
      <c r="B429" s="15"/>
      <c r="C429" s="15"/>
      <c r="D429" s="15"/>
      <c r="E429" s="15"/>
    </row>
    <row r="430" spans="1:5" ht="18.75" customHeight="1">
      <c r="A430" s="6"/>
      <c r="B430" s="6"/>
      <c r="C430" s="6"/>
      <c r="D430" s="6"/>
      <c r="E430" s="6"/>
    </row>
    <row r="431" spans="1:5" ht="18.75" customHeight="1">
      <c r="A431" s="12"/>
      <c r="B431" s="12"/>
      <c r="C431" s="12"/>
      <c r="D431" s="12"/>
      <c r="E431" s="12"/>
    </row>
    <row r="432" spans="1:5" ht="18.75" customHeight="1">
      <c r="A432" s="12"/>
      <c r="B432" s="12"/>
      <c r="C432" s="12"/>
      <c r="D432" s="12"/>
      <c r="E432" s="12"/>
    </row>
    <row r="433" spans="1:5" ht="18.75" customHeight="1">
      <c r="A433" s="12"/>
      <c r="B433" s="12"/>
      <c r="C433" s="12"/>
      <c r="D433" s="12"/>
      <c r="E433" s="12"/>
    </row>
    <row r="434" spans="1:5" ht="18.75" customHeight="1">
      <c r="A434" s="12"/>
      <c r="B434" s="12"/>
      <c r="C434" s="12"/>
      <c r="D434" s="12"/>
      <c r="E434" s="12"/>
    </row>
    <row r="435" spans="1:5" ht="18.75" customHeight="1">
      <c r="A435" s="12"/>
      <c r="B435" s="12"/>
      <c r="C435" s="12"/>
      <c r="D435" s="12"/>
      <c r="E435" s="12"/>
    </row>
    <row r="436" spans="1:5" ht="14.25">
      <c r="A436" s="12"/>
      <c r="B436" s="12"/>
      <c r="C436" s="12"/>
      <c r="D436" s="12"/>
      <c r="E436" s="12"/>
    </row>
    <row r="437" spans="1:5" ht="12.75">
      <c r="A437" s="15"/>
      <c r="B437" s="15"/>
      <c r="C437" s="15"/>
      <c r="D437" s="15"/>
      <c r="E437" s="15"/>
    </row>
    <row r="438" spans="1:5" ht="38.25" customHeight="1">
      <c r="A438" s="15"/>
      <c r="B438" s="16"/>
      <c r="C438" s="16"/>
      <c r="D438" s="16"/>
      <c r="E438" s="16"/>
    </row>
    <row r="439" spans="1:5" ht="15" customHeight="1">
      <c r="A439" s="15"/>
      <c r="B439" s="7"/>
      <c r="C439" s="8"/>
      <c r="D439" s="21"/>
      <c r="E439" s="21"/>
    </row>
    <row r="440" spans="1:5" ht="15" customHeight="1">
      <c r="A440" s="15"/>
      <c r="B440" s="7"/>
      <c r="C440" s="8"/>
      <c r="D440" s="21"/>
      <c r="E440" s="21"/>
    </row>
    <row r="441" spans="1:5" ht="15" customHeight="1">
      <c r="A441" s="15"/>
      <c r="B441" s="7"/>
      <c r="C441" s="8"/>
      <c r="D441" s="21"/>
      <c r="E441" s="21"/>
    </row>
    <row r="442" spans="1:5" ht="15" customHeight="1">
      <c r="A442" s="15"/>
      <c r="B442" s="7"/>
      <c r="C442" s="8"/>
      <c r="D442" s="21"/>
      <c r="E442" s="21"/>
    </row>
    <row r="443" spans="1:5" ht="15" customHeight="1">
      <c r="A443" s="15"/>
      <c r="B443" s="7"/>
      <c r="C443" s="8"/>
      <c r="D443" s="21"/>
      <c r="E443" s="21"/>
    </row>
    <row r="444" spans="1:5" ht="15" customHeight="1">
      <c r="A444" s="15"/>
      <c r="B444" s="7"/>
      <c r="C444" s="8"/>
      <c r="D444" s="21"/>
      <c r="E444" s="21"/>
    </row>
    <row r="445" spans="1:5" ht="15" customHeight="1">
      <c r="A445" s="15"/>
      <c r="B445" s="7"/>
      <c r="C445" s="8"/>
      <c r="D445" s="21"/>
      <c r="E445" s="21"/>
    </row>
    <row r="446" spans="1:5" ht="15" customHeight="1">
      <c r="A446" s="15"/>
      <c r="B446" s="7"/>
      <c r="C446" s="8"/>
      <c r="D446" s="21"/>
      <c r="E446" s="21"/>
    </row>
    <row r="447" spans="1:5" ht="15" customHeight="1">
      <c r="A447" s="15"/>
      <c r="B447" s="7"/>
      <c r="C447" s="8"/>
      <c r="D447" s="21"/>
      <c r="E447" s="21"/>
    </row>
    <row r="448" spans="1:5" ht="15" customHeight="1">
      <c r="A448" s="15"/>
      <c r="B448" s="7"/>
      <c r="C448" s="8"/>
      <c r="D448" s="21"/>
      <c r="E448" s="21"/>
    </row>
    <row r="449" spans="1:5" ht="15" customHeight="1">
      <c r="A449" s="15"/>
      <c r="B449" s="7"/>
      <c r="C449" s="8"/>
      <c r="D449" s="21"/>
      <c r="E449" s="21"/>
    </row>
    <row r="450" spans="1:5" ht="15" customHeight="1">
      <c r="A450" s="15"/>
      <c r="B450" s="7"/>
      <c r="C450" s="8"/>
      <c r="D450" s="21"/>
      <c r="E450" s="21"/>
    </row>
    <row r="451" spans="1:5" ht="15" customHeight="1">
      <c r="A451" s="15"/>
      <c r="B451" s="7"/>
      <c r="C451" s="8"/>
      <c r="D451" s="21"/>
      <c r="E451" s="21"/>
    </row>
    <row r="452" spans="1:5" ht="15" customHeight="1">
      <c r="A452" s="15"/>
      <c r="B452" s="7"/>
      <c r="C452" s="8"/>
      <c r="D452" s="21"/>
      <c r="E452" s="21"/>
    </row>
    <row r="453" spans="1:5" ht="15" customHeight="1">
      <c r="A453" s="15"/>
      <c r="B453" s="7"/>
      <c r="C453" s="8"/>
      <c r="D453" s="21"/>
      <c r="E453" s="21"/>
    </row>
    <row r="454" spans="1:5" ht="15" customHeight="1">
      <c r="A454" s="15"/>
      <c r="B454" s="7"/>
      <c r="C454" s="8"/>
      <c r="D454" s="21"/>
      <c r="E454" s="21"/>
    </row>
    <row r="455" spans="1:5" ht="15" customHeight="1">
      <c r="A455" s="15"/>
      <c r="B455" s="7"/>
      <c r="C455" s="8"/>
      <c r="D455" s="21"/>
      <c r="E455" s="21"/>
    </row>
    <row r="456" spans="1:5" ht="15" customHeight="1">
      <c r="A456" s="15"/>
      <c r="B456" s="7"/>
      <c r="C456" s="8"/>
      <c r="D456" s="21"/>
      <c r="E456" s="21"/>
    </row>
    <row r="457" spans="1:5" ht="15" customHeight="1">
      <c r="A457" s="15"/>
      <c r="B457" s="7"/>
      <c r="C457" s="8"/>
      <c r="D457" s="21"/>
      <c r="E457" s="21"/>
    </row>
    <row r="458" spans="1:5" ht="15" customHeight="1">
      <c r="A458" s="15"/>
      <c r="B458" s="7"/>
      <c r="C458" s="8"/>
      <c r="D458" s="21"/>
      <c r="E458" s="21"/>
    </row>
    <row r="459" spans="1:5" ht="15" customHeight="1">
      <c r="A459" s="15"/>
      <c r="B459" s="7"/>
      <c r="C459" s="8"/>
      <c r="D459" s="21"/>
      <c r="E459" s="21"/>
    </row>
    <row r="460" spans="1:5" ht="15" customHeight="1">
      <c r="A460" s="15"/>
      <c r="B460" s="7"/>
      <c r="C460" s="8"/>
      <c r="D460" s="21"/>
      <c r="E460" s="21"/>
    </row>
    <row r="461" spans="1:5" ht="15" customHeight="1">
      <c r="A461" s="15"/>
      <c r="B461" s="7"/>
      <c r="C461" s="8"/>
      <c r="D461" s="21"/>
      <c r="E461" s="21"/>
    </row>
    <row r="462" spans="1:5" ht="15" customHeight="1">
      <c r="A462" s="15"/>
      <c r="B462" s="7"/>
      <c r="C462" s="8"/>
      <c r="D462" s="21"/>
      <c r="E462" s="21"/>
    </row>
    <row r="463" spans="1:5" ht="15" customHeight="1">
      <c r="A463" s="15"/>
      <c r="B463" s="7"/>
      <c r="C463" s="8"/>
      <c r="D463" s="21"/>
      <c r="E463" s="21"/>
    </row>
    <row r="464" spans="1:5" ht="15" customHeight="1">
      <c r="A464" s="15"/>
      <c r="B464" s="7"/>
      <c r="C464" s="8"/>
      <c r="D464" s="21"/>
      <c r="E464" s="21"/>
    </row>
    <row r="465" spans="1:5" ht="15" customHeight="1">
      <c r="A465" s="15"/>
      <c r="B465" s="7"/>
      <c r="C465" s="8"/>
      <c r="D465" s="21"/>
      <c r="E465" s="21"/>
    </row>
    <row r="466" spans="1:5" ht="15" customHeight="1">
      <c r="A466" s="15"/>
      <c r="B466" s="7"/>
      <c r="C466" s="8"/>
      <c r="D466" s="21"/>
      <c r="E466" s="21"/>
    </row>
    <row r="467" spans="1:5" ht="15" customHeight="1">
      <c r="A467" s="15"/>
      <c r="B467" s="7"/>
      <c r="C467" s="8"/>
      <c r="D467" s="21"/>
      <c r="E467" s="21"/>
    </row>
    <row r="468" spans="1:5" ht="15" customHeight="1">
      <c r="A468" s="15"/>
      <c r="B468" s="7"/>
      <c r="C468" s="8"/>
      <c r="D468" s="21"/>
      <c r="E468" s="21"/>
    </row>
    <row r="469" spans="1:5" ht="15" customHeight="1">
      <c r="A469" s="15"/>
      <c r="B469" s="7"/>
      <c r="C469" s="8"/>
      <c r="D469" s="21"/>
      <c r="E469" s="21"/>
    </row>
    <row r="470" spans="1:5" ht="15" customHeight="1">
      <c r="A470" s="15"/>
      <c r="B470" s="7"/>
      <c r="C470" s="8"/>
      <c r="D470" s="21"/>
      <c r="E470" s="21"/>
    </row>
    <row r="471" spans="1:5" ht="15" customHeight="1">
      <c r="A471" s="15"/>
      <c r="B471" s="7"/>
      <c r="C471" s="8"/>
      <c r="D471" s="21"/>
      <c r="E471" s="21"/>
    </row>
    <row r="472" spans="1:5" ht="15" customHeight="1">
      <c r="A472" s="15"/>
      <c r="B472" s="7"/>
      <c r="C472" s="8"/>
      <c r="D472" s="21"/>
      <c r="E472" s="21"/>
    </row>
    <row r="473" spans="1:5" ht="12.75">
      <c r="A473" s="15"/>
      <c r="B473" s="7"/>
      <c r="C473" s="23"/>
      <c r="D473" s="25"/>
      <c r="E473" s="25"/>
    </row>
    <row r="474" spans="1:5" ht="12.75">
      <c r="A474" s="15"/>
      <c r="B474" s="7"/>
      <c r="C474" s="23"/>
      <c r="D474" s="25"/>
      <c r="E474" s="25"/>
    </row>
    <row r="475" spans="1:5" ht="15" customHeight="1">
      <c r="A475" s="15"/>
      <c r="B475" s="7"/>
      <c r="C475" s="8"/>
      <c r="D475" s="21"/>
      <c r="E475" s="21"/>
    </row>
    <row r="476" spans="1:5" ht="15" customHeight="1">
      <c r="A476" s="15"/>
      <c r="B476" s="7"/>
      <c r="C476" s="8"/>
      <c r="D476" s="21"/>
      <c r="E476" s="21"/>
    </row>
    <row r="477" spans="1:5" ht="15" customHeight="1">
      <c r="A477" s="15"/>
      <c r="B477" s="7"/>
      <c r="C477" s="8"/>
      <c r="D477" s="21"/>
      <c r="E477" s="21"/>
    </row>
    <row r="478" spans="1:5" ht="15" customHeight="1">
      <c r="A478" s="15"/>
      <c r="B478" s="24"/>
      <c r="C478" s="23"/>
      <c r="D478" s="25"/>
      <c r="E478" s="25"/>
    </row>
    <row r="479" spans="1:5" ht="15" customHeight="1">
      <c r="A479" s="15"/>
      <c r="B479" s="24"/>
      <c r="C479" s="19"/>
      <c r="D479" s="20"/>
      <c r="E479" s="20"/>
    </row>
    <row r="480" spans="1:5" ht="12.75">
      <c r="A480" s="15"/>
      <c r="B480" s="7"/>
      <c r="C480" s="19"/>
      <c r="D480" s="20"/>
      <c r="E480" s="20"/>
    </row>
    <row r="481" spans="1:5" ht="12.75">
      <c r="A481" s="15"/>
      <c r="B481" s="7"/>
      <c r="C481" s="8"/>
      <c r="D481" s="21"/>
      <c r="E481" s="21"/>
    </row>
    <row r="482" spans="1:5" ht="12.75">
      <c r="A482" s="15"/>
      <c r="B482" s="7"/>
      <c r="C482" s="8"/>
      <c r="D482" s="21"/>
      <c r="E482" s="21"/>
    </row>
    <row r="483" spans="1:5" ht="12.75">
      <c r="A483" s="15"/>
      <c r="B483" s="7"/>
      <c r="C483" s="8"/>
      <c r="D483" s="21"/>
      <c r="E483" s="21"/>
    </row>
    <row r="484" spans="1:5" ht="12.75">
      <c r="A484" s="15"/>
      <c r="B484" s="7"/>
      <c r="C484" s="8"/>
      <c r="D484" s="21"/>
      <c r="E484" s="21"/>
    </row>
    <row r="485" spans="1:5" ht="12.75">
      <c r="A485" s="15"/>
      <c r="B485" s="7"/>
      <c r="C485" s="8"/>
      <c r="D485" s="21"/>
      <c r="E485" s="21"/>
    </row>
    <row r="486" spans="1:5" ht="12.75">
      <c r="A486" s="15"/>
      <c r="B486" s="7"/>
      <c r="C486" s="8"/>
      <c r="D486" s="21"/>
      <c r="E486" s="21"/>
    </row>
    <row r="487" spans="1:5" ht="14.25">
      <c r="A487" s="15"/>
      <c r="B487" s="14"/>
      <c r="C487" s="14"/>
      <c r="D487" s="14"/>
      <c r="E487" s="14"/>
    </row>
    <row r="488" spans="1:5" ht="12.75">
      <c r="A488" s="15"/>
      <c r="B488" s="15"/>
      <c r="C488" s="15"/>
      <c r="D488" s="15"/>
      <c r="E488" s="15"/>
    </row>
    <row r="489" spans="1:5" ht="12.75">
      <c r="A489" s="15"/>
      <c r="B489" s="15"/>
      <c r="C489" s="15"/>
      <c r="D489" s="15"/>
      <c r="E489" s="15"/>
    </row>
    <row r="490" spans="1:5" ht="12.75">
      <c r="A490" s="15"/>
      <c r="B490" s="15"/>
      <c r="C490" s="4"/>
      <c r="D490" s="4"/>
      <c r="E490" s="15"/>
    </row>
    <row r="491" spans="1:5" ht="12.75">
      <c r="A491" s="15"/>
      <c r="B491" s="15"/>
      <c r="C491" s="15"/>
      <c r="D491" s="15"/>
      <c r="E491" s="15"/>
    </row>
    <row r="492" spans="1:5" ht="14.25">
      <c r="A492" s="15"/>
      <c r="B492" s="14"/>
      <c r="C492" s="14"/>
      <c r="D492" s="14"/>
      <c r="E492" s="14"/>
    </row>
    <row r="493" spans="1:5" ht="12.75">
      <c r="A493" s="15"/>
      <c r="B493" s="15"/>
      <c r="C493" s="15"/>
      <c r="D493" s="15"/>
      <c r="E493" s="15"/>
    </row>
    <row r="494" spans="1:5" ht="12.75">
      <c r="A494" s="15"/>
      <c r="B494" s="5"/>
      <c r="C494" s="5"/>
      <c r="D494" s="5"/>
      <c r="E494" s="5"/>
    </row>
    <row r="495" spans="1:5" ht="12.75">
      <c r="A495" s="15"/>
      <c r="B495" s="15"/>
      <c r="C495" s="4"/>
      <c r="D495" s="4"/>
      <c r="E495" s="15"/>
    </row>
    <row r="496" spans="1:5" ht="12.75">
      <c r="A496" s="15"/>
      <c r="B496" s="7"/>
      <c r="C496" s="8"/>
      <c r="D496" s="22"/>
      <c r="E496" s="22"/>
    </row>
    <row r="497" spans="1:5" ht="12.75">
      <c r="A497" s="15"/>
      <c r="B497" s="7"/>
      <c r="C497" s="8"/>
      <c r="D497" s="22"/>
      <c r="E497" s="22"/>
    </row>
    <row r="498" spans="1:5" ht="12.75">
      <c r="A498" s="15"/>
      <c r="B498" s="7"/>
      <c r="C498" s="8"/>
      <c r="D498" s="22"/>
      <c r="E498" s="22"/>
    </row>
    <row r="499" spans="1:5" ht="12.75">
      <c r="A499" s="15"/>
      <c r="B499" s="7"/>
      <c r="C499" s="8"/>
      <c r="D499" s="22"/>
      <c r="E499" s="22"/>
    </row>
    <row r="500" spans="1:5" ht="12.75">
      <c r="A500" s="15"/>
      <c r="B500" s="7"/>
      <c r="C500" s="8"/>
      <c r="D500" s="22"/>
      <c r="E500" s="22"/>
    </row>
    <row r="501" spans="1:5" ht="12.75">
      <c r="A501" s="15"/>
      <c r="B501" s="7"/>
      <c r="C501" s="8"/>
      <c r="D501" s="22"/>
      <c r="E501" s="22"/>
    </row>
    <row r="502" spans="1:5" ht="12.75">
      <c r="A502" s="15"/>
      <c r="B502" s="7"/>
      <c r="C502" s="8"/>
      <c r="D502" s="22"/>
      <c r="E502" s="22"/>
    </row>
    <row r="503" spans="1:5" ht="12.75">
      <c r="A503" s="15"/>
      <c r="B503" s="7"/>
      <c r="C503" s="8"/>
      <c r="D503" s="22"/>
      <c r="E503" s="22"/>
    </row>
    <row r="504" spans="1:5" ht="12.75">
      <c r="A504" s="15"/>
      <c r="B504" s="6"/>
      <c r="C504" s="19"/>
      <c r="D504" s="20"/>
      <c r="E504" s="20"/>
    </row>
    <row r="505" spans="1:5" ht="12.75">
      <c r="A505" s="15"/>
      <c r="B505" s="15"/>
      <c r="C505" s="15"/>
      <c r="D505" s="15"/>
      <c r="E505" s="15"/>
    </row>
    <row r="506" spans="1:5" ht="12.75">
      <c r="A506" s="15"/>
      <c r="B506" s="15"/>
      <c r="C506" s="15"/>
      <c r="D506" s="15"/>
      <c r="E506" s="15"/>
    </row>
    <row r="507" spans="1:5" ht="12.75">
      <c r="A507" s="15"/>
      <c r="B507" s="15"/>
      <c r="C507" s="15"/>
      <c r="D507" s="15"/>
      <c r="E507" s="15"/>
    </row>
    <row r="508" spans="1:5" ht="14.25">
      <c r="A508" s="15"/>
      <c r="B508" s="14"/>
      <c r="C508" s="14"/>
      <c r="D508" s="14"/>
      <c r="E508" s="14"/>
    </row>
    <row r="509" spans="1:5" ht="12.75">
      <c r="A509" s="15"/>
      <c r="B509" s="15"/>
      <c r="C509" s="15"/>
      <c r="D509" s="15"/>
      <c r="E509" s="15"/>
    </row>
    <row r="510" spans="1:5" ht="12.75">
      <c r="A510" s="15"/>
      <c r="B510" s="15"/>
      <c r="C510" s="15"/>
      <c r="D510" s="15"/>
      <c r="E510" s="15"/>
    </row>
    <row r="511" spans="1:5" ht="12.75">
      <c r="A511" s="15"/>
      <c r="B511" s="15"/>
      <c r="C511" s="4"/>
      <c r="D511" s="4"/>
      <c r="E511" s="15"/>
    </row>
    <row r="512" spans="1:5" ht="12.75">
      <c r="A512" s="15"/>
      <c r="B512" s="15"/>
      <c r="C512" s="15"/>
      <c r="D512" s="15"/>
      <c r="E512" s="15"/>
    </row>
    <row r="513" spans="1:5" ht="14.25">
      <c r="A513" s="15"/>
      <c r="B513" s="14"/>
      <c r="C513" s="14"/>
      <c r="D513" s="14"/>
      <c r="E513" s="14"/>
    </row>
    <row r="514" spans="1:5" ht="12.75">
      <c r="A514" s="15"/>
      <c r="B514" s="15"/>
      <c r="C514" s="15"/>
      <c r="D514" s="15"/>
      <c r="E514" s="15"/>
    </row>
    <row r="515" spans="1:5" ht="12.75">
      <c r="A515" s="15"/>
      <c r="B515" s="5"/>
      <c r="C515" s="5"/>
      <c r="D515" s="5"/>
      <c r="E515" s="5"/>
    </row>
    <row r="516" spans="1:5" ht="12.75">
      <c r="A516" s="15"/>
      <c r="B516" s="15"/>
      <c r="C516" s="4"/>
      <c r="D516" s="4"/>
      <c r="E516" s="15"/>
    </row>
    <row r="517" spans="1:5" ht="12.75">
      <c r="A517" s="15"/>
      <c r="B517" s="15"/>
      <c r="C517" s="15"/>
      <c r="D517" s="15"/>
      <c r="E517" s="15"/>
    </row>
    <row r="518" spans="1:5" ht="12.75">
      <c r="A518" s="15"/>
      <c r="B518" s="15"/>
      <c r="C518" s="15"/>
      <c r="D518" s="15"/>
      <c r="E518" s="15"/>
    </row>
    <row r="519" spans="1:5" ht="12.75">
      <c r="A519" s="15"/>
      <c r="B519" s="15"/>
      <c r="C519" s="15"/>
      <c r="D519" s="15"/>
      <c r="E519" s="15"/>
    </row>
    <row r="520" spans="1:5" ht="12.75">
      <c r="A520" s="15"/>
      <c r="B520" s="15"/>
      <c r="C520" s="15"/>
      <c r="D520" s="15"/>
      <c r="E520" s="15"/>
    </row>
    <row r="521" spans="1:5" ht="12.75">
      <c r="A521" s="15"/>
      <c r="B521" s="15"/>
      <c r="C521" s="15"/>
      <c r="D521" s="15"/>
      <c r="E521" s="15"/>
    </row>
    <row r="522" spans="1:5" ht="12.75">
      <c r="A522" s="15"/>
      <c r="B522" s="15"/>
      <c r="C522" s="15"/>
      <c r="D522" s="15"/>
      <c r="E522" s="15"/>
    </row>
    <row r="523" spans="1:5" ht="12.75">
      <c r="A523" s="15"/>
      <c r="B523" s="15"/>
      <c r="C523" s="15"/>
      <c r="D523" s="15"/>
      <c r="E523" s="15"/>
    </row>
    <row r="524" spans="1:5" ht="12.75">
      <c r="A524" s="15"/>
      <c r="B524" s="15"/>
      <c r="C524" s="15"/>
      <c r="D524" s="15"/>
      <c r="E524" s="15"/>
    </row>
    <row r="525" spans="1:5" ht="12.75">
      <c r="A525" s="15"/>
      <c r="B525" s="15"/>
      <c r="C525" s="15"/>
      <c r="D525" s="15"/>
      <c r="E525" s="15"/>
    </row>
    <row r="526" spans="1:5" ht="12.75">
      <c r="A526" s="15"/>
      <c r="B526" s="15"/>
      <c r="C526" s="15"/>
      <c r="D526" s="15"/>
      <c r="E526" s="15"/>
    </row>
    <row r="527" spans="1:5" ht="12.75">
      <c r="A527" s="15"/>
      <c r="B527" s="15"/>
      <c r="C527" s="15"/>
      <c r="D527" s="15"/>
      <c r="E527" s="15"/>
    </row>
    <row r="528" spans="1:5" ht="12.75">
      <c r="A528" s="15"/>
      <c r="B528" s="15"/>
      <c r="C528" s="15"/>
      <c r="D528" s="15"/>
      <c r="E528" s="15"/>
    </row>
    <row r="529" spans="1:5" ht="12.75">
      <c r="A529" s="15"/>
      <c r="B529" s="15"/>
      <c r="C529" s="15"/>
      <c r="D529" s="15"/>
      <c r="E529" s="15"/>
    </row>
    <row r="530" spans="1:5" ht="12.75">
      <c r="A530" s="15"/>
      <c r="B530" s="15"/>
      <c r="C530" s="15"/>
      <c r="D530" s="15"/>
      <c r="E530" s="15"/>
    </row>
    <row r="531" spans="1:5" ht="12.75">
      <c r="A531" s="15"/>
      <c r="B531" s="15"/>
      <c r="C531" s="15"/>
      <c r="D531" s="15"/>
      <c r="E531" s="15"/>
    </row>
    <row r="532" spans="1:5" ht="12.75">
      <c r="A532" s="15"/>
      <c r="B532" s="15"/>
      <c r="C532" s="15"/>
      <c r="D532" s="15"/>
      <c r="E532" s="15"/>
    </row>
    <row r="533" spans="1:5" ht="12.75">
      <c r="A533" s="15"/>
      <c r="B533" s="15"/>
      <c r="C533" s="15"/>
      <c r="D533" s="15"/>
      <c r="E533" s="15"/>
    </row>
    <row r="534" spans="1:5" ht="12.75">
      <c r="A534" s="15"/>
      <c r="B534" s="15"/>
      <c r="C534" s="15"/>
      <c r="D534" s="15"/>
      <c r="E534" s="15"/>
    </row>
    <row r="535" spans="1:5" ht="12.75">
      <c r="A535" s="15"/>
      <c r="B535" s="15"/>
      <c r="C535" s="15"/>
      <c r="D535" s="15"/>
      <c r="E535" s="15"/>
    </row>
    <row r="536" spans="1:5" ht="12.75">
      <c r="A536" s="15"/>
      <c r="B536" s="15"/>
      <c r="C536" s="15"/>
      <c r="D536" s="15"/>
      <c r="E536" s="15"/>
    </row>
    <row r="537" spans="1:5" ht="12.75">
      <c r="A537" s="15"/>
      <c r="B537" s="15"/>
      <c r="C537" s="15"/>
      <c r="D537" s="15"/>
      <c r="E537" s="15"/>
    </row>
    <row r="538" spans="1:5" ht="12.75">
      <c r="A538" s="15"/>
      <c r="B538" s="15"/>
      <c r="C538" s="15"/>
      <c r="D538" s="15"/>
      <c r="E538" s="15"/>
    </row>
  </sheetData>
  <sheetProtection/>
  <mergeCells count="43">
    <mergeCell ref="H98:X98"/>
    <mergeCell ref="AF9:AF10"/>
    <mergeCell ref="AF11:AF12"/>
    <mergeCell ref="B90:V90"/>
    <mergeCell ref="P7:X7"/>
    <mergeCell ref="Y7:Y16"/>
    <mergeCell ref="C96:AL96"/>
    <mergeCell ref="C92:AL92"/>
    <mergeCell ref="AB7:AB8"/>
    <mergeCell ref="C88:P88"/>
    <mergeCell ref="AJ3:AL3"/>
    <mergeCell ref="AG7:AG16"/>
    <mergeCell ref="AH7:AH16"/>
    <mergeCell ref="I7:I16"/>
    <mergeCell ref="AF13:AF14"/>
    <mergeCell ref="AB9:AB10"/>
    <mergeCell ref="AF7:AF8"/>
    <mergeCell ref="J7:J16"/>
    <mergeCell ref="K7:K16"/>
    <mergeCell ref="C2:R2"/>
    <mergeCell ref="B3:U3"/>
    <mergeCell ref="V3:AC3"/>
    <mergeCell ref="H7:H16"/>
    <mergeCell ref="L7:L16"/>
    <mergeCell ref="Z7:Z16"/>
    <mergeCell ref="AA7:AA16"/>
    <mergeCell ref="E7:F7"/>
    <mergeCell ref="AM7:AM16"/>
    <mergeCell ref="B7:B16"/>
    <mergeCell ref="G7:G16"/>
    <mergeCell ref="AF15:AF16"/>
    <mergeCell ref="AE7:AE16"/>
    <mergeCell ref="AJ7:AL7"/>
    <mergeCell ref="C7:C16"/>
    <mergeCell ref="D7:D16"/>
    <mergeCell ref="AB11:AB12"/>
    <mergeCell ref="AM33:AN33"/>
    <mergeCell ref="AB13:AB14"/>
    <mergeCell ref="AB15:AB16"/>
    <mergeCell ref="AD7:AD16"/>
    <mergeCell ref="AC7:AC16"/>
    <mergeCell ref="AK4:AL4"/>
    <mergeCell ref="AI7:AI16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2012-11-01T08:53:56Z</cp:lastPrinted>
  <dcterms:created xsi:type="dcterms:W3CDTF">2007-06-21T06:44:55Z</dcterms:created>
  <dcterms:modified xsi:type="dcterms:W3CDTF">2012-11-13T11:31:46Z</dcterms:modified>
  <cp:category/>
  <cp:version/>
  <cp:contentType/>
  <cp:contentStatus/>
</cp:coreProperties>
</file>