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<sst xmlns="http://schemas.openxmlformats.org/spreadsheetml/2006/main" count="148" uniqueCount="97">
  <si>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</si>
  <si>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</si>
  <si>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</si>
  <si>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</si>
  <si>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</si>
  <si>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</si>
  <si>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</si>
  <si>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</si>
  <si>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</si>
  <si>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</si>
  <si>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</si>
  <si>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</si>
  <si>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</si>
  <si>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</si>
  <si>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</si>
  <si>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</si>
  <si>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</si>
  <si>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</si>
  <si>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</si>
  <si>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</si>
  <si>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</si>
  <si>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</si>
  <si>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</si>
  <si>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</si>
  <si>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</si>
  <si>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</si>
  <si>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</si>
  <si>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</si>
  <si>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</si>
  <si>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</si>
  <si>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</si>
  <si>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</si>
  <si>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</si>
  <si>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</si>
  <si>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</si>
  <si>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</si>
  <si>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</si>
  <si>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</si>
  <si>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</si>
  <si>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</si>
  <si>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</si>
  <si>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</si>
  <si>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</si>
  <si>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</si>
  <si>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</si>
  <si>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</si>
  <si>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</si>
  <si>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</si>
  <si>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</si>
  <si>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</si>
  <si>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</si>
  <si>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</si>
  <si>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</si>
  <si>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</si>
  <si>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</si>
  <si>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</si>
  <si>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</si>
  <si>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</si>
  <si>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</si>
  <si>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</si>
  <si>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</si>
  <si>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</si>
  <si>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</si>
  <si>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</si>
  <si>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</si>
  <si>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</si>
  <si>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</si>
  <si>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</si>
  <si>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</si>
  <si>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</si>
  <si>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</si>
  <si>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</si>
  <si>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</si>
  <si>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</si>
  <si>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</si>
  <si>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</si>
  <si>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</si>
  <si>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</si>
  <si>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</si>
  <si>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</si>
  <si>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</si>
  <si>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</si>
  <si>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</si>
  <si>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</si>
  <si>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</si>
  <si>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</si>
  <si>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</si>
  <si>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</si>
  <si>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</si>
  <si>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</si>
  <si>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</si>
  <si>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</si>
  <si>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</si>
  <si>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</si>
  <si>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</si>
  <si>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</si>
  <si>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ИЮНЬ  2012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</si>
</sst>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29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4" borderId="18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/>
    </xf>
    <xf numFmtId="2" fontId="9" fillId="24" borderId="14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" fontId="9" fillId="2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/>
    </xf>
    <xf numFmtId="4" fontId="2" fillId="24" borderId="14" xfId="0" applyNumberFormat="1" applyFont="1" applyFill="1" applyBorder="1" applyAlignment="1">
      <alignment horizontal="center"/>
    </xf>
    <xf numFmtId="165" fontId="1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165" fontId="1" fillId="24" borderId="14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17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17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17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/>
    </xf>
    <xf numFmtId="4" fontId="2" fillId="24" borderId="19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165" fontId="1" fillId="1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10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6" borderId="15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tabSelected="1" zoomScalePageLayoutView="0" workbookViewId="0" topLeftCell="A17">
      <selection activeCell="H67" sqref="H67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159" t="s">
        <v>96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4:15" ht="12.75">
      <c r="N6">
        <v>24.91</v>
      </c>
      <c r="O6">
        <v>210.51</v>
      </c>
    </row>
    <row r="7" spans="1:48" ht="13.5" customHeight="1" thickBot="1">
      <c r="A7" s="155" t="s">
        <v>0</v>
      </c>
      <c r="B7" s="155" t="s">
        <v>1</v>
      </c>
      <c r="C7" s="155" t="s">
        <v>77</v>
      </c>
      <c r="D7" s="160" t="s">
        <v>6</v>
      </c>
      <c r="E7" s="161"/>
      <c r="F7" s="162"/>
      <c r="G7" s="155" t="s">
        <v>59</v>
      </c>
      <c r="H7" s="155" t="s">
        <v>90</v>
      </c>
      <c r="I7" s="12"/>
      <c r="J7" s="163"/>
      <c r="K7" s="163"/>
      <c r="L7" s="163"/>
      <c r="M7" s="178" t="s">
        <v>5</v>
      </c>
      <c r="N7" s="179"/>
      <c r="O7" s="179"/>
      <c r="P7" s="179"/>
      <c r="Q7" s="180"/>
      <c r="R7" s="180"/>
      <c r="S7" s="181"/>
      <c r="T7" s="176" t="s">
        <v>87</v>
      </c>
      <c r="U7" s="173" t="s">
        <v>7</v>
      </c>
      <c r="V7" s="174"/>
      <c r="W7" s="175"/>
      <c r="X7" s="164" t="s">
        <v>11</v>
      </c>
      <c r="Y7" s="165"/>
      <c r="Z7" s="165"/>
      <c r="AA7" s="166"/>
      <c r="AB7" s="166"/>
      <c r="AC7" s="166"/>
      <c r="AD7" s="166"/>
      <c r="AE7" s="167"/>
      <c r="AF7" s="71"/>
      <c r="AG7" s="58"/>
      <c r="AH7" s="58"/>
      <c r="AI7" s="58"/>
      <c r="AJ7" s="97"/>
      <c r="AK7" s="97"/>
      <c r="AL7" s="168" t="s">
        <v>63</v>
      </c>
      <c r="AM7" s="169"/>
      <c r="AN7" s="169"/>
      <c r="AO7" s="169"/>
      <c r="AP7" s="169"/>
      <c r="AQ7" s="170"/>
      <c r="AR7" s="95"/>
      <c r="AS7" s="134"/>
      <c r="AT7" s="157" t="s">
        <v>88</v>
      </c>
      <c r="AU7" s="155" t="s">
        <v>0</v>
      </c>
      <c r="AV7" s="155" t="s">
        <v>1</v>
      </c>
    </row>
    <row r="8" spans="1:48" ht="100.5" customHeight="1">
      <c r="A8" s="156"/>
      <c r="B8" s="156"/>
      <c r="C8" s="156"/>
      <c r="D8" s="12" t="s">
        <v>2</v>
      </c>
      <c r="E8" s="12" t="s">
        <v>3</v>
      </c>
      <c r="F8" s="10" t="s">
        <v>10</v>
      </c>
      <c r="G8" s="156"/>
      <c r="H8" s="156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177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158"/>
      <c r="AU8" s="156"/>
      <c r="AV8" s="156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306.33</v>
      </c>
      <c r="E10" s="45">
        <v>13.11</v>
      </c>
      <c r="F10" s="98">
        <f aca="true" t="shared" si="0" ref="F10:F55">D10*E10</f>
        <v>4015.99</v>
      </c>
      <c r="G10" s="108">
        <v>127</v>
      </c>
      <c r="H10" s="47">
        <f>D10/G10</f>
        <v>2.41</v>
      </c>
      <c r="I10" s="132"/>
      <c r="J10" s="46"/>
      <c r="K10" s="46"/>
      <c r="L10" s="60"/>
      <c r="M10" s="144">
        <f>U10/C10</f>
        <v>0</v>
      </c>
      <c r="N10" s="141">
        <f>Z10/AH10</f>
        <v>0</v>
      </c>
      <c r="O10" s="142">
        <f>AS10/G10</f>
        <v>198.93</v>
      </c>
      <c r="P10" s="102"/>
      <c r="Q10" s="52">
        <v>30.15</v>
      </c>
      <c r="R10" s="45">
        <v>726.31</v>
      </c>
      <c r="S10" s="56">
        <f aca="true" t="shared" si="1" ref="S10:S55">Q10*R10</f>
        <v>21898.25</v>
      </c>
      <c r="T10" s="44">
        <f>Q10+U10</f>
        <v>30.15</v>
      </c>
      <c r="U10" s="44"/>
      <c r="V10" s="45">
        <v>726.31</v>
      </c>
      <c r="W10" s="56">
        <f>U10*V10</f>
        <v>0</v>
      </c>
      <c r="X10" s="44">
        <f>U10/C10*AH10</f>
        <v>0</v>
      </c>
      <c r="Y10" s="45">
        <v>726.31</v>
      </c>
      <c r="Z10" s="46">
        <f>X10*Y10</f>
        <v>0</v>
      </c>
      <c r="AA10" s="56">
        <f>AE10+W10</f>
        <v>25914.01</v>
      </c>
      <c r="AB10" s="47">
        <f>L10*0.5</f>
        <v>0</v>
      </c>
      <c r="AC10" s="57">
        <f>F10/V10</f>
        <v>5.529</v>
      </c>
      <c r="AD10" s="57">
        <f>Q10+AC10</f>
        <v>35.679</v>
      </c>
      <c r="AE10" s="56">
        <f>AD10*V10</f>
        <v>25914.01</v>
      </c>
      <c r="AF10" s="74"/>
      <c r="AG10" s="66">
        <v>276</v>
      </c>
      <c r="AH10" s="66">
        <f>C10-AG10</f>
        <v>3347.9</v>
      </c>
      <c r="AI10" s="78">
        <f>U10</f>
        <v>0</v>
      </c>
      <c r="AJ10" s="85">
        <f>AI10*C10/AH10</f>
        <v>0</v>
      </c>
      <c r="AK10" s="82">
        <f aca="true" t="shared" si="2" ref="AK10:AK55">AJ10*726.31</f>
        <v>0</v>
      </c>
      <c r="AL10" s="143"/>
      <c r="AM10" s="79">
        <v>649.9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649.9</v>
      </c>
      <c r="AR10" s="85">
        <f>AS10/726.31</f>
        <v>34.784</v>
      </c>
      <c r="AS10" s="137">
        <f>AE10-AQ10</f>
        <v>25264.11</v>
      </c>
      <c r="AT10" s="46">
        <f>AS10/D10</f>
        <v>82.47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396.88</v>
      </c>
      <c r="E11" s="45">
        <v>13.11</v>
      </c>
      <c r="F11" s="98">
        <f t="shared" si="0"/>
        <v>5203.1</v>
      </c>
      <c r="G11" s="109">
        <v>131</v>
      </c>
      <c r="H11" s="47">
        <f aca="true" t="shared" si="5" ref="H11:H54">D11/G11</f>
        <v>3.03</v>
      </c>
      <c r="I11" s="132"/>
      <c r="J11" s="18"/>
      <c r="K11" s="18"/>
      <c r="L11" s="60"/>
      <c r="M11" s="144">
        <f aca="true" t="shared" si="6" ref="M11:M54">U11/C11</f>
        <v>0</v>
      </c>
      <c r="N11" s="141">
        <f aca="true" t="shared" si="7" ref="N11:N54">Z11/AH11</f>
        <v>0</v>
      </c>
      <c r="O11" s="142">
        <f aca="true" t="shared" si="8" ref="O11:O54">AS11/G11</f>
        <v>233.388</v>
      </c>
      <c r="P11" s="102"/>
      <c r="Q11" s="52">
        <v>36.15</v>
      </c>
      <c r="R11" s="45">
        <v>726.31</v>
      </c>
      <c r="S11" s="56">
        <f t="shared" si="1"/>
        <v>26256.11</v>
      </c>
      <c r="T11" s="44">
        <f aca="true" t="shared" si="9" ref="T11:T54">Q11+U11</f>
        <v>36.15</v>
      </c>
      <c r="U11" s="44"/>
      <c r="V11" s="45">
        <v>726.31</v>
      </c>
      <c r="W11" s="56">
        <f aca="true" t="shared" si="10" ref="W11:W59">U11*V11</f>
        <v>0</v>
      </c>
      <c r="X11" s="44">
        <f aca="true" t="shared" si="11" ref="X11:X54">U11/C11*AH11</f>
        <v>0</v>
      </c>
      <c r="Y11" s="45">
        <v>726.31</v>
      </c>
      <c r="Z11" s="46">
        <f aca="true" t="shared" si="12" ref="Z11:Z55">X11*Y11</f>
        <v>0</v>
      </c>
      <c r="AA11" s="56">
        <f aca="true" t="shared" si="13" ref="AA11:AA55">AE11+W11</f>
        <v>31459.39</v>
      </c>
      <c r="AB11" s="47">
        <f aca="true" t="shared" si="14" ref="AB11:AB55">L11*0.5</f>
        <v>0</v>
      </c>
      <c r="AC11" s="57">
        <f aca="true" t="shared" si="15" ref="AC11:AC55">F11/V11</f>
        <v>7.164</v>
      </c>
      <c r="AD11" s="57">
        <f aca="true" t="shared" si="16" ref="AD11:AD57">Q11+AC11</f>
        <v>43.314</v>
      </c>
      <c r="AE11" s="56">
        <f aca="true" t="shared" si="17" ref="AE11:AE59">AD11*V11</f>
        <v>31459.39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0</v>
      </c>
      <c r="AJ11" s="85">
        <f aca="true" t="shared" si="20" ref="AJ11:AJ54">AI11*C11/AH11</f>
        <v>0</v>
      </c>
      <c r="AK11" s="82">
        <f t="shared" si="2"/>
        <v>0</v>
      </c>
      <c r="AL11" s="139"/>
      <c r="AM11" s="79">
        <v>885.6</v>
      </c>
      <c r="AN11" s="139"/>
      <c r="AO11" s="55">
        <f>AN11*13.51</f>
        <v>0</v>
      </c>
      <c r="AP11" s="13">
        <f t="shared" si="3"/>
        <v>0</v>
      </c>
      <c r="AQ11" s="55">
        <f t="shared" si="4"/>
        <v>885.6</v>
      </c>
      <c r="AR11" s="85">
        <f aca="true" t="shared" si="21" ref="AR11:AR59">AS11/726.31</f>
        <v>42.095</v>
      </c>
      <c r="AS11" s="137">
        <f aca="true" t="shared" si="22" ref="AS11:AS54">AE11-AQ11</f>
        <v>30573.79</v>
      </c>
      <c r="AT11" s="46">
        <f aca="true" t="shared" si="23" ref="AT11:AT54">AS11/D11</f>
        <v>77.04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337.35</v>
      </c>
      <c r="E12" s="45">
        <v>13.11</v>
      </c>
      <c r="F12" s="98">
        <f t="shared" si="0"/>
        <v>4422.66</v>
      </c>
      <c r="G12" s="109">
        <v>174</v>
      </c>
      <c r="H12" s="47">
        <f t="shared" si="5"/>
        <v>1.94</v>
      </c>
      <c r="I12" s="132"/>
      <c r="J12" s="18"/>
      <c r="K12" s="18"/>
      <c r="L12" s="60"/>
      <c r="M12" s="144">
        <f t="shared" si="6"/>
        <v>0</v>
      </c>
      <c r="N12" s="119">
        <f t="shared" si="7"/>
        <v>0</v>
      </c>
      <c r="O12" s="87">
        <f t="shared" si="8"/>
        <v>197.811</v>
      </c>
      <c r="P12" s="102"/>
      <c r="Q12" s="52">
        <v>41.3</v>
      </c>
      <c r="R12" s="45">
        <v>726.31</v>
      </c>
      <c r="S12" s="56">
        <f t="shared" si="1"/>
        <v>29996.6</v>
      </c>
      <c r="T12" s="44">
        <f t="shared" si="9"/>
        <v>41.3</v>
      </c>
      <c r="U12" s="44"/>
      <c r="V12" s="45">
        <v>726.31</v>
      </c>
      <c r="W12" s="56">
        <f t="shared" si="10"/>
        <v>0</v>
      </c>
      <c r="X12" s="44">
        <f t="shared" si="11"/>
        <v>0</v>
      </c>
      <c r="Y12" s="45">
        <v>726.31</v>
      </c>
      <c r="Z12" s="46">
        <f t="shared" si="12"/>
        <v>0</v>
      </c>
      <c r="AA12" s="56">
        <f t="shared" si="13"/>
        <v>34419.1</v>
      </c>
      <c r="AB12" s="47">
        <f t="shared" si="14"/>
        <v>0</v>
      </c>
      <c r="AC12" s="57">
        <f t="shared" si="15"/>
        <v>6.089</v>
      </c>
      <c r="AD12" s="57">
        <f t="shared" si="16"/>
        <v>47.389</v>
      </c>
      <c r="AE12" s="56">
        <f t="shared" si="17"/>
        <v>34419.1</v>
      </c>
      <c r="AF12" s="74"/>
      <c r="AG12" s="65"/>
      <c r="AH12" s="66">
        <f t="shared" si="18"/>
        <v>3844.2</v>
      </c>
      <c r="AI12" s="78">
        <f t="shared" si="19"/>
        <v>0</v>
      </c>
      <c r="AJ12" s="85">
        <f t="shared" si="20"/>
        <v>0</v>
      </c>
      <c r="AK12" s="82">
        <f t="shared" si="2"/>
        <v>0</v>
      </c>
      <c r="AL12" s="13"/>
      <c r="AM12" s="79">
        <f aca="true" t="shared" si="24" ref="AM12:AM29">AL12*726.31</f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1"/>
        <v>47.389</v>
      </c>
      <c r="AS12" s="137">
        <f t="shared" si="22"/>
        <v>34419.1</v>
      </c>
      <c r="AT12" s="46">
        <f t="shared" si="23"/>
        <v>102.03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364.03</v>
      </c>
      <c r="E13" s="45">
        <v>13.11</v>
      </c>
      <c r="F13" s="98">
        <f t="shared" si="0"/>
        <v>4772.43</v>
      </c>
      <c r="G13" s="109">
        <v>144</v>
      </c>
      <c r="H13" s="47">
        <f t="shared" si="5"/>
        <v>2.53</v>
      </c>
      <c r="I13" s="132"/>
      <c r="J13" s="18"/>
      <c r="K13" s="18"/>
      <c r="L13" s="60"/>
      <c r="M13" s="144">
        <f t="shared" si="6"/>
        <v>0</v>
      </c>
      <c r="N13" s="119">
        <f t="shared" si="7"/>
        <v>0</v>
      </c>
      <c r="O13" s="87">
        <f t="shared" si="8"/>
        <v>228.713</v>
      </c>
      <c r="P13" s="102"/>
      <c r="Q13" s="52">
        <v>39.204</v>
      </c>
      <c r="R13" s="45">
        <v>726.31</v>
      </c>
      <c r="S13" s="56">
        <f t="shared" si="1"/>
        <v>28474.26</v>
      </c>
      <c r="T13" s="44">
        <f t="shared" si="9"/>
        <v>39.204</v>
      </c>
      <c r="U13" s="44"/>
      <c r="V13" s="45">
        <v>726.31</v>
      </c>
      <c r="W13" s="56">
        <f t="shared" si="10"/>
        <v>0</v>
      </c>
      <c r="X13" s="44">
        <f t="shared" si="11"/>
        <v>0</v>
      </c>
      <c r="Y13" s="45">
        <v>726.31</v>
      </c>
      <c r="Z13" s="46">
        <f t="shared" si="12"/>
        <v>0</v>
      </c>
      <c r="AA13" s="56">
        <f t="shared" si="13"/>
        <v>33246.84</v>
      </c>
      <c r="AB13" s="47">
        <f t="shared" si="14"/>
        <v>0</v>
      </c>
      <c r="AC13" s="57">
        <f t="shared" si="15"/>
        <v>6.571</v>
      </c>
      <c r="AD13" s="57">
        <f t="shared" si="16"/>
        <v>45.775</v>
      </c>
      <c r="AE13" s="56">
        <f t="shared" si="17"/>
        <v>33246.84</v>
      </c>
      <c r="AF13" s="74"/>
      <c r="AG13" s="65">
        <v>58.2</v>
      </c>
      <c r="AH13" s="66">
        <f t="shared" si="18"/>
        <v>3526.6</v>
      </c>
      <c r="AI13" s="78">
        <f t="shared" si="19"/>
        <v>0</v>
      </c>
      <c r="AJ13" s="85">
        <f t="shared" si="20"/>
        <v>0</v>
      </c>
      <c r="AK13" s="82">
        <f t="shared" si="2"/>
        <v>0</v>
      </c>
      <c r="AL13" s="13">
        <v>0.101</v>
      </c>
      <c r="AM13" s="79">
        <v>289.38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312.21</v>
      </c>
      <c r="AR13" s="85">
        <f t="shared" si="21"/>
        <v>45.345</v>
      </c>
      <c r="AS13" s="137">
        <f t="shared" si="22"/>
        <v>32934.63</v>
      </c>
      <c r="AT13" s="46">
        <f t="shared" si="23"/>
        <v>90.47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354.88</v>
      </c>
      <c r="E14" s="45">
        <v>13.11</v>
      </c>
      <c r="F14" s="98">
        <f t="shared" si="0"/>
        <v>4652.48</v>
      </c>
      <c r="G14" s="109">
        <v>168</v>
      </c>
      <c r="H14" s="47">
        <f t="shared" si="5"/>
        <v>2.11</v>
      </c>
      <c r="I14" s="132"/>
      <c r="J14" s="18"/>
      <c r="K14" s="18"/>
      <c r="L14" s="60"/>
      <c r="M14" s="144">
        <f t="shared" si="6"/>
        <v>0</v>
      </c>
      <c r="N14" s="119">
        <f t="shared" si="7"/>
        <v>0</v>
      </c>
      <c r="O14" s="87">
        <f t="shared" si="8"/>
        <v>215.922</v>
      </c>
      <c r="P14" s="102"/>
      <c r="Q14" s="52">
        <v>43.538</v>
      </c>
      <c r="R14" s="45">
        <v>726.31</v>
      </c>
      <c r="S14" s="56">
        <f t="shared" si="1"/>
        <v>31622.08</v>
      </c>
      <c r="T14" s="44">
        <f t="shared" si="9"/>
        <v>43.538</v>
      </c>
      <c r="U14" s="44"/>
      <c r="V14" s="45">
        <v>726.31</v>
      </c>
      <c r="W14" s="56">
        <f t="shared" si="10"/>
        <v>0</v>
      </c>
      <c r="X14" s="44">
        <f t="shared" si="11"/>
        <v>0</v>
      </c>
      <c r="Y14" s="45">
        <v>726.31</v>
      </c>
      <c r="Z14" s="46">
        <f t="shared" si="12"/>
        <v>0</v>
      </c>
      <c r="AA14" s="56">
        <f t="shared" si="13"/>
        <v>36274.83</v>
      </c>
      <c r="AB14" s="47">
        <f t="shared" si="14"/>
        <v>0</v>
      </c>
      <c r="AC14" s="57">
        <f t="shared" si="15"/>
        <v>6.406</v>
      </c>
      <c r="AD14" s="57">
        <f t="shared" si="16"/>
        <v>49.944</v>
      </c>
      <c r="AE14" s="56">
        <f t="shared" si="17"/>
        <v>36274.83</v>
      </c>
      <c r="AF14" s="74"/>
      <c r="AG14" s="65"/>
      <c r="AH14" s="66">
        <f t="shared" si="18"/>
        <v>3830.7</v>
      </c>
      <c r="AI14" s="78">
        <f t="shared" si="19"/>
        <v>0</v>
      </c>
      <c r="AJ14" s="85">
        <f t="shared" si="20"/>
        <v>0</v>
      </c>
      <c r="AK14" s="82">
        <f t="shared" si="2"/>
        <v>0</v>
      </c>
      <c r="AL14" s="13"/>
      <c r="AM14" s="79">
        <f t="shared" si="24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1"/>
        <v>49.944</v>
      </c>
      <c r="AS14" s="137">
        <f t="shared" si="22"/>
        <v>36274.83</v>
      </c>
      <c r="AT14" s="46">
        <f t="shared" si="23"/>
        <v>102.22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382.13</v>
      </c>
      <c r="E15" s="45">
        <v>13.11</v>
      </c>
      <c r="F15" s="98">
        <f t="shared" si="0"/>
        <v>5009.72</v>
      </c>
      <c r="G15" s="109">
        <v>139</v>
      </c>
      <c r="H15" s="47">
        <f t="shared" si="5"/>
        <v>2.75</v>
      </c>
      <c r="I15" s="132"/>
      <c r="J15" s="18"/>
      <c r="K15" s="18"/>
      <c r="L15" s="60"/>
      <c r="M15" s="144">
        <f t="shared" si="6"/>
        <v>0</v>
      </c>
      <c r="N15" s="119">
        <f t="shared" si="7"/>
        <v>0</v>
      </c>
      <c r="O15" s="87">
        <f t="shared" si="8"/>
        <v>200.261</v>
      </c>
      <c r="P15" s="102"/>
      <c r="Q15" s="52">
        <v>32.703</v>
      </c>
      <c r="R15" s="45">
        <v>726.31</v>
      </c>
      <c r="S15" s="56">
        <f t="shared" si="1"/>
        <v>23752.52</v>
      </c>
      <c r="T15" s="44">
        <f t="shared" si="9"/>
        <v>32.703</v>
      </c>
      <c r="U15" s="44"/>
      <c r="V15" s="45">
        <v>726.31</v>
      </c>
      <c r="W15" s="56">
        <f t="shared" si="10"/>
        <v>0</v>
      </c>
      <c r="X15" s="44">
        <f t="shared" si="11"/>
        <v>0</v>
      </c>
      <c r="Y15" s="45">
        <v>726.31</v>
      </c>
      <c r="Z15" s="46">
        <f t="shared" si="12"/>
        <v>0</v>
      </c>
      <c r="AA15" s="56">
        <f t="shared" si="13"/>
        <v>28761.88</v>
      </c>
      <c r="AB15" s="47">
        <f t="shared" si="14"/>
        <v>0</v>
      </c>
      <c r="AC15" s="57">
        <f t="shared" si="15"/>
        <v>6.897</v>
      </c>
      <c r="AD15" s="57">
        <f t="shared" si="16"/>
        <v>39.6</v>
      </c>
      <c r="AE15" s="56">
        <f t="shared" si="17"/>
        <v>28761.88</v>
      </c>
      <c r="AF15" s="74"/>
      <c r="AG15" s="65">
        <v>285.5</v>
      </c>
      <c r="AH15" s="66">
        <f t="shared" si="18"/>
        <v>3242.8</v>
      </c>
      <c r="AI15" s="78">
        <f t="shared" si="19"/>
        <v>0</v>
      </c>
      <c r="AJ15" s="85">
        <f t="shared" si="20"/>
        <v>0</v>
      </c>
      <c r="AK15" s="82">
        <f t="shared" si="2"/>
        <v>0</v>
      </c>
      <c r="AL15" s="139"/>
      <c r="AM15" s="79">
        <v>925.67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925.67</v>
      </c>
      <c r="AR15" s="85">
        <f t="shared" si="21"/>
        <v>38.326</v>
      </c>
      <c r="AS15" s="137">
        <f t="shared" si="22"/>
        <v>27836.21</v>
      </c>
      <c r="AT15" s="46">
        <f t="shared" si="23"/>
        <v>72.84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390.35</v>
      </c>
      <c r="E16" s="45">
        <v>13.11</v>
      </c>
      <c r="F16" s="98">
        <f t="shared" si="0"/>
        <v>5117.49</v>
      </c>
      <c r="G16" s="109">
        <v>139</v>
      </c>
      <c r="H16" s="47">
        <f t="shared" si="5"/>
        <v>2.81</v>
      </c>
      <c r="I16" s="132"/>
      <c r="J16" s="18"/>
      <c r="K16" s="18"/>
      <c r="L16" s="60"/>
      <c r="M16" s="144">
        <f t="shared" si="6"/>
        <v>0</v>
      </c>
      <c r="N16" s="119">
        <f t="shared" si="7"/>
        <v>0</v>
      </c>
      <c r="O16" s="87">
        <f t="shared" si="8"/>
        <v>220.409</v>
      </c>
      <c r="P16" s="102"/>
      <c r="Q16" s="52">
        <v>35.165</v>
      </c>
      <c r="R16" s="45">
        <v>726.31</v>
      </c>
      <c r="S16" s="56">
        <f t="shared" si="1"/>
        <v>25540.69</v>
      </c>
      <c r="T16" s="44">
        <f t="shared" si="9"/>
        <v>35.165</v>
      </c>
      <c r="U16" s="44"/>
      <c r="V16" s="45">
        <v>726.31</v>
      </c>
      <c r="W16" s="56">
        <f t="shared" si="10"/>
        <v>0</v>
      </c>
      <c r="X16" s="44">
        <f t="shared" si="11"/>
        <v>0</v>
      </c>
      <c r="Y16" s="45">
        <v>726.31</v>
      </c>
      <c r="Z16" s="46">
        <f t="shared" si="12"/>
        <v>0</v>
      </c>
      <c r="AA16" s="56">
        <f t="shared" si="13"/>
        <v>30658.27</v>
      </c>
      <c r="AB16" s="47">
        <f t="shared" si="14"/>
        <v>0</v>
      </c>
      <c r="AC16" s="57">
        <f t="shared" si="15"/>
        <v>7.046</v>
      </c>
      <c r="AD16" s="57">
        <f t="shared" si="16"/>
        <v>42.211</v>
      </c>
      <c r="AE16" s="56">
        <f t="shared" si="17"/>
        <v>30658.27</v>
      </c>
      <c r="AF16" s="74"/>
      <c r="AG16" s="65">
        <v>41.3</v>
      </c>
      <c r="AH16" s="66">
        <f t="shared" si="18"/>
        <v>3408.3</v>
      </c>
      <c r="AI16" s="78">
        <f t="shared" si="19"/>
        <v>0</v>
      </c>
      <c r="AJ16" s="85">
        <f t="shared" si="20"/>
        <v>0</v>
      </c>
      <c r="AK16" s="82">
        <f t="shared" si="2"/>
        <v>0</v>
      </c>
      <c r="AL16" s="13"/>
      <c r="AM16" s="79">
        <v>21.36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21.36</v>
      </c>
      <c r="AR16" s="85">
        <f t="shared" si="21"/>
        <v>42.182</v>
      </c>
      <c r="AS16" s="137">
        <f t="shared" si="22"/>
        <v>30636.91</v>
      </c>
      <c r="AT16" s="46">
        <f t="shared" si="23"/>
        <v>78.49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235.26</v>
      </c>
      <c r="E17" s="45">
        <v>13.11</v>
      </c>
      <c r="F17" s="98">
        <f t="shared" si="0"/>
        <v>3084.26</v>
      </c>
      <c r="G17" s="109">
        <v>147</v>
      </c>
      <c r="H17" s="47">
        <f t="shared" si="5"/>
        <v>1.6</v>
      </c>
      <c r="I17" s="132"/>
      <c r="J17" s="18"/>
      <c r="K17" s="18"/>
      <c r="L17" s="60"/>
      <c r="M17" s="144">
        <f t="shared" si="6"/>
        <v>0</v>
      </c>
      <c r="N17" s="119">
        <f t="shared" si="7"/>
        <v>0</v>
      </c>
      <c r="O17" s="87">
        <f t="shared" si="8"/>
        <v>177.641</v>
      </c>
      <c r="P17" s="102"/>
      <c r="Q17" s="52">
        <v>32.932</v>
      </c>
      <c r="R17" s="45">
        <v>726.31</v>
      </c>
      <c r="S17" s="56">
        <f t="shared" si="1"/>
        <v>23918.84</v>
      </c>
      <c r="T17" s="44">
        <f t="shared" si="9"/>
        <v>32.932</v>
      </c>
      <c r="U17" s="44"/>
      <c r="V17" s="45">
        <v>726.31</v>
      </c>
      <c r="W17" s="56">
        <f t="shared" si="10"/>
        <v>0</v>
      </c>
      <c r="X17" s="44">
        <f t="shared" si="11"/>
        <v>0</v>
      </c>
      <c r="Y17" s="45">
        <v>726.31</v>
      </c>
      <c r="Z17" s="46">
        <f t="shared" si="12"/>
        <v>0</v>
      </c>
      <c r="AA17" s="56">
        <f t="shared" si="13"/>
        <v>27002.75</v>
      </c>
      <c r="AB17" s="47">
        <f t="shared" si="14"/>
        <v>0</v>
      </c>
      <c r="AC17" s="57">
        <f t="shared" si="15"/>
        <v>4.246</v>
      </c>
      <c r="AD17" s="57">
        <f t="shared" si="16"/>
        <v>37.178</v>
      </c>
      <c r="AE17" s="56">
        <f t="shared" si="17"/>
        <v>27002.75</v>
      </c>
      <c r="AF17" s="74"/>
      <c r="AG17" s="65">
        <v>313</v>
      </c>
      <c r="AH17" s="66">
        <f t="shared" si="18"/>
        <v>3168.1</v>
      </c>
      <c r="AI17" s="78">
        <f t="shared" si="19"/>
        <v>0</v>
      </c>
      <c r="AJ17" s="85">
        <f t="shared" si="20"/>
        <v>0</v>
      </c>
      <c r="AK17" s="82">
        <f t="shared" si="2"/>
        <v>0</v>
      </c>
      <c r="AL17" s="139"/>
      <c r="AM17" s="79">
        <v>889.55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889.55</v>
      </c>
      <c r="AR17" s="85">
        <f t="shared" si="21"/>
        <v>35.953</v>
      </c>
      <c r="AS17" s="137">
        <f t="shared" si="22"/>
        <v>26113.2</v>
      </c>
      <c r="AT17" s="46">
        <f t="shared" si="23"/>
        <v>111</v>
      </c>
      <c r="AU17" s="1">
        <v>8</v>
      </c>
      <c r="AV17" s="2" t="s">
        <v>19</v>
      </c>
    </row>
    <row r="18" spans="1:48" ht="12.75">
      <c r="A18" s="1">
        <v>9</v>
      </c>
      <c r="B18" s="154" t="s">
        <v>20</v>
      </c>
      <c r="C18" s="35">
        <v>3857.5</v>
      </c>
      <c r="D18" s="13">
        <v>448.87</v>
      </c>
      <c r="E18" s="45">
        <v>13.11</v>
      </c>
      <c r="F18" s="98">
        <f t="shared" si="0"/>
        <v>5884.69</v>
      </c>
      <c r="G18" s="109">
        <v>139</v>
      </c>
      <c r="H18" s="47">
        <f t="shared" si="5"/>
        <v>3.23</v>
      </c>
      <c r="I18" s="132"/>
      <c r="J18" s="18"/>
      <c r="K18" s="18"/>
      <c r="L18" s="60"/>
      <c r="M18" s="144">
        <f t="shared" si="6"/>
        <v>0</v>
      </c>
      <c r="N18" s="119">
        <f t="shared" si="7"/>
        <v>0</v>
      </c>
      <c r="O18" s="87">
        <f t="shared" si="8"/>
        <v>261.482</v>
      </c>
      <c r="P18" s="102"/>
      <c r="Q18" s="52">
        <v>41.94</v>
      </c>
      <c r="R18" s="45">
        <v>726.31</v>
      </c>
      <c r="S18" s="56">
        <f t="shared" si="1"/>
        <v>30461.44</v>
      </c>
      <c r="T18" s="44">
        <f t="shared" si="9"/>
        <v>41.94</v>
      </c>
      <c r="U18" s="44"/>
      <c r="V18" s="45">
        <v>726.31</v>
      </c>
      <c r="W18" s="56">
        <f t="shared" si="10"/>
        <v>0</v>
      </c>
      <c r="X18" s="44">
        <f t="shared" si="11"/>
        <v>0</v>
      </c>
      <c r="Y18" s="45">
        <v>726.31</v>
      </c>
      <c r="Z18" s="46">
        <f t="shared" si="12"/>
        <v>0</v>
      </c>
      <c r="AA18" s="56">
        <f t="shared" si="13"/>
        <v>36346.01</v>
      </c>
      <c r="AB18" s="47">
        <f t="shared" si="14"/>
        <v>0</v>
      </c>
      <c r="AC18" s="57">
        <f t="shared" si="15"/>
        <v>8.102</v>
      </c>
      <c r="AD18" s="57">
        <f t="shared" si="16"/>
        <v>50.042</v>
      </c>
      <c r="AE18" s="56">
        <f t="shared" si="17"/>
        <v>36346.01</v>
      </c>
      <c r="AF18" s="74"/>
      <c r="AG18" s="65"/>
      <c r="AH18" s="66">
        <f t="shared" si="18"/>
        <v>3857.5</v>
      </c>
      <c r="AI18" s="78">
        <f t="shared" si="19"/>
        <v>0</v>
      </c>
      <c r="AJ18" s="85">
        <f t="shared" si="20"/>
        <v>0</v>
      </c>
      <c r="AK18" s="82">
        <f t="shared" si="2"/>
        <v>0</v>
      </c>
      <c r="AL18" s="13"/>
      <c r="AM18" s="79">
        <f t="shared" si="24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1"/>
        <v>50.042</v>
      </c>
      <c r="AS18" s="137">
        <f t="shared" si="22"/>
        <v>36346.01</v>
      </c>
      <c r="AT18" s="46">
        <f t="shared" si="23"/>
        <v>80.97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225.84</v>
      </c>
      <c r="E19" s="45">
        <v>13.11</v>
      </c>
      <c r="F19" s="98">
        <f t="shared" si="0"/>
        <v>2960.76</v>
      </c>
      <c r="G19" s="109">
        <v>149</v>
      </c>
      <c r="H19" s="47">
        <f t="shared" si="5"/>
        <v>1.52</v>
      </c>
      <c r="I19" s="132"/>
      <c r="J19" s="18"/>
      <c r="K19" s="18"/>
      <c r="L19" s="60"/>
      <c r="M19" s="144">
        <f t="shared" si="6"/>
        <v>0</v>
      </c>
      <c r="N19" s="141">
        <f t="shared" si="7"/>
        <v>0</v>
      </c>
      <c r="O19" s="142">
        <f t="shared" si="8"/>
        <v>172.521</v>
      </c>
      <c r="P19" s="102"/>
      <c r="Q19" s="52">
        <v>31.316</v>
      </c>
      <c r="R19" s="45">
        <v>726.31</v>
      </c>
      <c r="S19" s="56">
        <f t="shared" si="1"/>
        <v>22745.12</v>
      </c>
      <c r="T19" s="44">
        <f t="shared" si="9"/>
        <v>31.316</v>
      </c>
      <c r="U19" s="44"/>
      <c r="V19" s="45">
        <v>726.31</v>
      </c>
      <c r="W19" s="56">
        <f t="shared" si="10"/>
        <v>0</v>
      </c>
      <c r="X19" s="44">
        <f t="shared" si="11"/>
        <v>0</v>
      </c>
      <c r="Y19" s="45">
        <v>726.31</v>
      </c>
      <c r="Z19" s="46">
        <f t="shared" si="12"/>
        <v>0</v>
      </c>
      <c r="AA19" s="56">
        <f t="shared" si="13"/>
        <v>25705.56</v>
      </c>
      <c r="AB19" s="47">
        <f t="shared" si="14"/>
        <v>0</v>
      </c>
      <c r="AC19" s="57">
        <f t="shared" si="15"/>
        <v>4.076</v>
      </c>
      <c r="AD19" s="57">
        <f t="shared" si="16"/>
        <v>35.392</v>
      </c>
      <c r="AE19" s="56">
        <f t="shared" si="17"/>
        <v>25705.56</v>
      </c>
      <c r="AF19" s="74"/>
      <c r="AG19" s="65"/>
      <c r="AH19" s="66">
        <f t="shared" si="18"/>
        <v>3219.3</v>
      </c>
      <c r="AI19" s="78">
        <f t="shared" si="19"/>
        <v>0</v>
      </c>
      <c r="AJ19" s="85">
        <f t="shared" si="20"/>
        <v>0</v>
      </c>
      <c r="AK19" s="82">
        <f t="shared" si="2"/>
        <v>0</v>
      </c>
      <c r="AL19" s="13"/>
      <c r="AM19" s="79">
        <f t="shared" si="24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1"/>
        <v>35.392</v>
      </c>
      <c r="AS19" s="137">
        <f t="shared" si="22"/>
        <v>25705.56</v>
      </c>
      <c r="AT19" s="46">
        <f t="shared" si="23"/>
        <v>113.82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362.07</v>
      </c>
      <c r="E20" s="45">
        <v>13.11</v>
      </c>
      <c r="F20" s="98">
        <f t="shared" si="0"/>
        <v>4746.74</v>
      </c>
      <c r="G20" s="109">
        <v>140</v>
      </c>
      <c r="H20" s="47">
        <f t="shared" si="5"/>
        <v>2.59</v>
      </c>
      <c r="I20" s="132"/>
      <c r="J20" s="18"/>
      <c r="K20" s="18"/>
      <c r="L20" s="60"/>
      <c r="M20" s="144">
        <f t="shared" si="6"/>
        <v>0</v>
      </c>
      <c r="N20" s="119">
        <f t="shared" si="7"/>
        <v>0</v>
      </c>
      <c r="O20" s="87">
        <f t="shared" si="8"/>
        <v>220.944</v>
      </c>
      <c r="P20" s="102"/>
      <c r="Q20" s="52">
        <v>36.053</v>
      </c>
      <c r="R20" s="45">
        <v>726.31</v>
      </c>
      <c r="S20" s="56">
        <f t="shared" si="1"/>
        <v>26185.65</v>
      </c>
      <c r="T20" s="44">
        <f t="shared" si="9"/>
        <v>36.053</v>
      </c>
      <c r="U20" s="44"/>
      <c r="V20" s="45">
        <v>726.31</v>
      </c>
      <c r="W20" s="56">
        <f t="shared" si="10"/>
        <v>0</v>
      </c>
      <c r="X20" s="44">
        <f t="shared" si="11"/>
        <v>0</v>
      </c>
      <c r="Y20" s="45">
        <v>726.31</v>
      </c>
      <c r="Z20" s="46">
        <f t="shared" si="12"/>
        <v>0</v>
      </c>
      <c r="AA20" s="56">
        <f t="shared" si="13"/>
        <v>30932.09</v>
      </c>
      <c r="AB20" s="47">
        <f t="shared" si="14"/>
        <v>0</v>
      </c>
      <c r="AC20" s="57">
        <f t="shared" si="15"/>
        <v>6.535</v>
      </c>
      <c r="AD20" s="57">
        <f t="shared" si="16"/>
        <v>42.588</v>
      </c>
      <c r="AE20" s="56">
        <f t="shared" si="17"/>
        <v>30932.09</v>
      </c>
      <c r="AF20" s="74"/>
      <c r="AG20" s="65"/>
      <c r="AH20" s="66">
        <f t="shared" si="18"/>
        <v>3454.2</v>
      </c>
      <c r="AI20" s="78">
        <f t="shared" si="19"/>
        <v>0</v>
      </c>
      <c r="AJ20" s="85">
        <f t="shared" si="20"/>
        <v>0</v>
      </c>
      <c r="AK20" s="82">
        <f t="shared" si="2"/>
        <v>0</v>
      </c>
      <c r="AL20" s="13"/>
      <c r="AM20" s="79">
        <f t="shared" si="24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1"/>
        <v>42.588</v>
      </c>
      <c r="AS20" s="137">
        <f t="shared" si="22"/>
        <v>30932.09</v>
      </c>
      <c r="AT20" s="46">
        <f t="shared" si="23"/>
        <v>85.43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381.24</v>
      </c>
      <c r="E21" s="45">
        <v>13.11</v>
      </c>
      <c r="F21" s="98">
        <f t="shared" si="0"/>
        <v>4998.06</v>
      </c>
      <c r="G21" s="109">
        <v>151</v>
      </c>
      <c r="H21" s="47">
        <f t="shared" si="5"/>
        <v>2.52</v>
      </c>
      <c r="I21" s="132"/>
      <c r="J21" s="18"/>
      <c r="K21" s="18"/>
      <c r="L21" s="60"/>
      <c r="M21" s="144">
        <f t="shared" si="6"/>
        <v>0</v>
      </c>
      <c r="N21" s="119">
        <f t="shared" si="7"/>
        <v>0</v>
      </c>
      <c r="O21" s="87">
        <f t="shared" si="8"/>
        <v>192.405</v>
      </c>
      <c r="P21" s="102"/>
      <c r="Q21" s="52">
        <v>33.12</v>
      </c>
      <c r="R21" s="45">
        <v>726.31</v>
      </c>
      <c r="S21" s="56">
        <f t="shared" si="1"/>
        <v>24055.39</v>
      </c>
      <c r="T21" s="44">
        <f t="shared" si="9"/>
        <v>33.12</v>
      </c>
      <c r="U21" s="44"/>
      <c r="V21" s="45">
        <v>726.31</v>
      </c>
      <c r="W21" s="56">
        <f t="shared" si="10"/>
        <v>0</v>
      </c>
      <c r="X21" s="44">
        <f t="shared" si="11"/>
        <v>0</v>
      </c>
      <c r="Y21" s="45">
        <v>726.31</v>
      </c>
      <c r="Z21" s="46">
        <f t="shared" si="12"/>
        <v>0</v>
      </c>
      <c r="AA21" s="56">
        <f t="shared" si="13"/>
        <v>29053.13</v>
      </c>
      <c r="AB21" s="47">
        <f t="shared" si="14"/>
        <v>0</v>
      </c>
      <c r="AC21" s="57">
        <f t="shared" si="15"/>
        <v>6.881</v>
      </c>
      <c r="AD21" s="57">
        <f t="shared" si="16"/>
        <v>40.001</v>
      </c>
      <c r="AE21" s="56">
        <f t="shared" si="17"/>
        <v>29053.13</v>
      </c>
      <c r="AF21" s="74"/>
      <c r="AG21" s="65"/>
      <c r="AH21" s="66">
        <f t="shared" si="18"/>
        <v>3455.9</v>
      </c>
      <c r="AI21" s="78">
        <f t="shared" si="19"/>
        <v>0</v>
      </c>
      <c r="AJ21" s="85">
        <f t="shared" si="20"/>
        <v>0</v>
      </c>
      <c r="AK21" s="82">
        <f t="shared" si="2"/>
        <v>0</v>
      </c>
      <c r="AL21" s="13"/>
      <c r="AM21" s="79">
        <f t="shared" si="24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1"/>
        <v>40.001</v>
      </c>
      <c r="AS21" s="137">
        <f t="shared" si="22"/>
        <v>29053.13</v>
      </c>
      <c r="AT21" s="46">
        <f t="shared" si="23"/>
        <v>76.21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575.4</v>
      </c>
      <c r="E22" s="45">
        <v>13.11</v>
      </c>
      <c r="F22" s="98">
        <f t="shared" si="0"/>
        <v>7543.49</v>
      </c>
      <c r="G22" s="109">
        <v>137</v>
      </c>
      <c r="H22" s="47">
        <f t="shared" si="5"/>
        <v>4.2</v>
      </c>
      <c r="I22" s="132"/>
      <c r="J22" s="18"/>
      <c r="K22" s="18"/>
      <c r="L22" s="60"/>
      <c r="M22" s="144">
        <f t="shared" si="6"/>
        <v>0</v>
      </c>
      <c r="N22" s="119">
        <f t="shared" si="7"/>
        <v>0</v>
      </c>
      <c r="O22" s="87">
        <f t="shared" si="8"/>
        <v>205.953</v>
      </c>
      <c r="P22" s="102"/>
      <c r="Q22" s="52">
        <v>28.77</v>
      </c>
      <c r="R22" s="45">
        <v>726.31</v>
      </c>
      <c r="S22" s="56">
        <f t="shared" si="1"/>
        <v>20895.94</v>
      </c>
      <c r="T22" s="44">
        <f t="shared" si="9"/>
        <v>28.77</v>
      </c>
      <c r="U22" s="44"/>
      <c r="V22" s="45">
        <v>726.31</v>
      </c>
      <c r="W22" s="56">
        <f t="shared" si="10"/>
        <v>0</v>
      </c>
      <c r="X22" s="44">
        <f t="shared" si="11"/>
        <v>0</v>
      </c>
      <c r="Y22" s="45">
        <v>726.31</v>
      </c>
      <c r="Z22" s="46">
        <f t="shared" si="12"/>
        <v>0</v>
      </c>
      <c r="AA22" s="56">
        <f t="shared" si="13"/>
        <v>28439.39</v>
      </c>
      <c r="AB22" s="47">
        <f t="shared" si="14"/>
        <v>0</v>
      </c>
      <c r="AC22" s="57">
        <f t="shared" si="15"/>
        <v>10.386</v>
      </c>
      <c r="AD22" s="57">
        <f t="shared" si="16"/>
        <v>39.156</v>
      </c>
      <c r="AE22" s="56">
        <f t="shared" si="17"/>
        <v>28439.39</v>
      </c>
      <c r="AF22" s="74"/>
      <c r="AG22" s="65">
        <v>112.5</v>
      </c>
      <c r="AH22" s="66">
        <f t="shared" si="18"/>
        <v>3319.6</v>
      </c>
      <c r="AI22" s="78">
        <f t="shared" si="19"/>
        <v>0</v>
      </c>
      <c r="AJ22" s="85">
        <f t="shared" si="20"/>
        <v>0</v>
      </c>
      <c r="AK22" s="82">
        <f t="shared" si="2"/>
        <v>0</v>
      </c>
      <c r="AL22" s="13">
        <v>0.298</v>
      </c>
      <c r="AM22" s="79">
        <f t="shared" si="24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1"/>
        <v>38.848</v>
      </c>
      <c r="AS22" s="137">
        <f t="shared" si="22"/>
        <v>28215.52</v>
      </c>
      <c r="AT22" s="46">
        <f t="shared" si="23"/>
        <v>49.04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337.19</v>
      </c>
      <c r="E23" s="45">
        <v>13.11</v>
      </c>
      <c r="F23" s="114">
        <f t="shared" si="0"/>
        <v>4420.56</v>
      </c>
      <c r="G23" s="110">
        <v>126</v>
      </c>
      <c r="H23" s="47">
        <f t="shared" si="5"/>
        <v>2.68</v>
      </c>
      <c r="I23" s="132"/>
      <c r="J23" s="93"/>
      <c r="K23" s="93"/>
      <c r="L23" s="94"/>
      <c r="M23" s="144">
        <f t="shared" si="6"/>
        <v>0</v>
      </c>
      <c r="N23" s="119">
        <f t="shared" si="7"/>
        <v>0</v>
      </c>
      <c r="O23" s="87">
        <f t="shared" si="8"/>
        <v>236.506</v>
      </c>
      <c r="P23" s="102"/>
      <c r="Q23" s="52">
        <v>34.943</v>
      </c>
      <c r="R23" s="45">
        <v>726.31</v>
      </c>
      <c r="S23" s="56">
        <f t="shared" si="1"/>
        <v>25379.45</v>
      </c>
      <c r="T23" s="44">
        <f t="shared" si="9"/>
        <v>34.943</v>
      </c>
      <c r="U23" s="44"/>
      <c r="V23" s="45">
        <v>726.31</v>
      </c>
      <c r="W23" s="56">
        <f t="shared" si="10"/>
        <v>0</v>
      </c>
      <c r="X23" s="44">
        <f t="shared" si="11"/>
        <v>0</v>
      </c>
      <c r="Y23" s="45">
        <v>726.31</v>
      </c>
      <c r="Z23" s="46">
        <f t="shared" si="12"/>
        <v>0</v>
      </c>
      <c r="AA23" s="56">
        <f t="shared" si="13"/>
        <v>29799.77</v>
      </c>
      <c r="AB23" s="47">
        <f t="shared" si="14"/>
        <v>0</v>
      </c>
      <c r="AC23" s="57">
        <f t="shared" si="15"/>
        <v>6.086</v>
      </c>
      <c r="AD23" s="57">
        <f t="shared" si="16"/>
        <v>41.029</v>
      </c>
      <c r="AE23" s="56">
        <f t="shared" si="17"/>
        <v>29799.77</v>
      </c>
      <c r="AF23" s="74"/>
      <c r="AG23" s="65"/>
      <c r="AH23" s="66">
        <f t="shared" si="18"/>
        <v>3429.3</v>
      </c>
      <c r="AI23" s="78">
        <f t="shared" si="19"/>
        <v>0</v>
      </c>
      <c r="AJ23" s="85">
        <f t="shared" si="20"/>
        <v>0</v>
      </c>
      <c r="AK23" s="82">
        <f t="shared" si="2"/>
        <v>0</v>
      </c>
      <c r="AL23" s="13"/>
      <c r="AM23" s="79">
        <f t="shared" si="24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1"/>
        <v>41.029</v>
      </c>
      <c r="AS23" s="137">
        <f t="shared" si="22"/>
        <v>29799.77</v>
      </c>
      <c r="AT23" s="46">
        <f t="shared" si="23"/>
        <v>88.38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360.3</v>
      </c>
      <c r="E24" s="45">
        <v>13.11</v>
      </c>
      <c r="F24" s="114">
        <f t="shared" si="0"/>
        <v>4723.53</v>
      </c>
      <c r="G24" s="110">
        <v>132</v>
      </c>
      <c r="H24" s="47">
        <f t="shared" si="5"/>
        <v>2.73</v>
      </c>
      <c r="I24" s="132"/>
      <c r="J24" s="93"/>
      <c r="K24" s="93"/>
      <c r="L24" s="94"/>
      <c r="M24" s="144">
        <f t="shared" si="6"/>
        <v>0</v>
      </c>
      <c r="N24" s="119">
        <f t="shared" si="7"/>
        <v>0</v>
      </c>
      <c r="O24" s="87">
        <f t="shared" si="8"/>
        <v>253.862</v>
      </c>
      <c r="P24" s="102"/>
      <c r="Q24" s="52">
        <v>39.634</v>
      </c>
      <c r="R24" s="45">
        <v>726.31</v>
      </c>
      <c r="S24" s="56">
        <f t="shared" si="1"/>
        <v>28786.57</v>
      </c>
      <c r="T24" s="44">
        <f t="shared" si="9"/>
        <v>39.634</v>
      </c>
      <c r="U24" s="44"/>
      <c r="V24" s="45">
        <v>726.31</v>
      </c>
      <c r="W24" s="56">
        <f t="shared" si="10"/>
        <v>0</v>
      </c>
      <c r="X24" s="44">
        <f t="shared" si="11"/>
        <v>0</v>
      </c>
      <c r="Y24" s="45">
        <v>726.31</v>
      </c>
      <c r="Z24" s="46">
        <f t="shared" si="12"/>
        <v>0</v>
      </c>
      <c r="AA24" s="56">
        <f t="shared" si="13"/>
        <v>33509.76</v>
      </c>
      <c r="AB24" s="47">
        <f t="shared" si="14"/>
        <v>0</v>
      </c>
      <c r="AC24" s="57">
        <f t="shared" si="15"/>
        <v>6.503</v>
      </c>
      <c r="AD24" s="57">
        <f t="shared" si="16"/>
        <v>46.137</v>
      </c>
      <c r="AE24" s="56">
        <f t="shared" si="17"/>
        <v>33509.76</v>
      </c>
      <c r="AF24" s="74"/>
      <c r="AG24" s="65"/>
      <c r="AH24" s="66">
        <f t="shared" si="18"/>
        <v>3462.1</v>
      </c>
      <c r="AI24" s="78">
        <f t="shared" si="19"/>
        <v>0</v>
      </c>
      <c r="AJ24" s="85">
        <f t="shared" si="20"/>
        <v>0</v>
      </c>
      <c r="AK24" s="82">
        <f t="shared" si="2"/>
        <v>0</v>
      </c>
      <c r="AL24" s="13"/>
      <c r="AM24" s="79">
        <f t="shared" si="24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1"/>
        <v>46.137</v>
      </c>
      <c r="AS24" s="137">
        <f t="shared" si="22"/>
        <v>33509.76</v>
      </c>
      <c r="AT24" s="46">
        <f t="shared" si="23"/>
        <v>93.01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374.2</v>
      </c>
      <c r="E25" s="45">
        <v>13.11</v>
      </c>
      <c r="F25" s="114">
        <f t="shared" si="0"/>
        <v>4905.76</v>
      </c>
      <c r="G25" s="110">
        <v>143</v>
      </c>
      <c r="H25" s="47">
        <f t="shared" si="5"/>
        <v>2.62</v>
      </c>
      <c r="I25" s="132"/>
      <c r="J25" s="93"/>
      <c r="K25" s="93"/>
      <c r="L25" s="94"/>
      <c r="M25" s="144">
        <f t="shared" si="6"/>
        <v>0</v>
      </c>
      <c r="N25" s="119">
        <f t="shared" si="7"/>
        <v>0</v>
      </c>
      <c r="O25" s="87">
        <f t="shared" si="8"/>
        <v>226.111</v>
      </c>
      <c r="P25" s="102"/>
      <c r="Q25" s="52">
        <v>37.764</v>
      </c>
      <c r="R25" s="45">
        <v>726.31</v>
      </c>
      <c r="S25" s="56">
        <f t="shared" si="1"/>
        <v>27428.37</v>
      </c>
      <c r="T25" s="44">
        <f t="shared" si="9"/>
        <v>37.764</v>
      </c>
      <c r="U25" s="44"/>
      <c r="V25" s="45">
        <v>726.31</v>
      </c>
      <c r="W25" s="56">
        <f t="shared" si="10"/>
        <v>0</v>
      </c>
      <c r="X25" s="44">
        <f t="shared" si="11"/>
        <v>0</v>
      </c>
      <c r="Y25" s="45">
        <v>726.31</v>
      </c>
      <c r="Z25" s="46">
        <f t="shared" si="12"/>
        <v>0</v>
      </c>
      <c r="AA25" s="56">
        <f t="shared" si="13"/>
        <v>32333.87</v>
      </c>
      <c r="AB25" s="47">
        <f t="shared" si="14"/>
        <v>0</v>
      </c>
      <c r="AC25" s="57">
        <f t="shared" si="15"/>
        <v>6.754</v>
      </c>
      <c r="AD25" s="57">
        <f t="shared" si="16"/>
        <v>44.518</v>
      </c>
      <c r="AE25" s="56">
        <f t="shared" si="17"/>
        <v>32333.87</v>
      </c>
      <c r="AF25" s="74"/>
      <c r="AG25" s="65"/>
      <c r="AH25" s="66">
        <f t="shared" si="18"/>
        <v>3558.1</v>
      </c>
      <c r="AI25" s="78">
        <f t="shared" si="19"/>
        <v>0</v>
      </c>
      <c r="AJ25" s="85">
        <f t="shared" si="20"/>
        <v>0</v>
      </c>
      <c r="AK25" s="82">
        <f t="shared" si="2"/>
        <v>0</v>
      </c>
      <c r="AL25" s="13"/>
      <c r="AM25" s="79">
        <f t="shared" si="24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1"/>
        <v>44.518</v>
      </c>
      <c r="AS25" s="137">
        <f t="shared" si="22"/>
        <v>32333.87</v>
      </c>
      <c r="AT25" s="46">
        <f t="shared" si="23"/>
        <v>86.41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567</v>
      </c>
      <c r="E26" s="45">
        <v>13.11</v>
      </c>
      <c r="F26" s="98">
        <f t="shared" si="0"/>
        <v>7433.37</v>
      </c>
      <c r="G26" s="109">
        <v>135</v>
      </c>
      <c r="H26" s="47">
        <f t="shared" si="5"/>
        <v>4.2</v>
      </c>
      <c r="I26" s="132"/>
      <c r="J26" s="18"/>
      <c r="K26" s="18"/>
      <c r="L26" s="60"/>
      <c r="M26" s="144">
        <f t="shared" si="6"/>
        <v>0</v>
      </c>
      <c r="N26" s="119">
        <f t="shared" si="7"/>
        <v>0</v>
      </c>
      <c r="O26" s="87">
        <f t="shared" si="8"/>
        <v>207.585</v>
      </c>
      <c r="P26" s="102"/>
      <c r="Q26" s="52">
        <v>28.35</v>
      </c>
      <c r="R26" s="45">
        <v>726.31</v>
      </c>
      <c r="S26" s="56">
        <f t="shared" si="1"/>
        <v>20590.89</v>
      </c>
      <c r="T26" s="44">
        <f t="shared" si="9"/>
        <v>28.35</v>
      </c>
      <c r="U26" s="44"/>
      <c r="V26" s="45">
        <v>726.31</v>
      </c>
      <c r="W26" s="56">
        <f t="shared" si="10"/>
        <v>0</v>
      </c>
      <c r="X26" s="44">
        <f t="shared" si="11"/>
        <v>0</v>
      </c>
      <c r="Y26" s="45">
        <v>726.31</v>
      </c>
      <c r="Z26" s="46">
        <f t="shared" si="12"/>
        <v>0</v>
      </c>
      <c r="AA26" s="56">
        <f t="shared" si="13"/>
        <v>28023.95</v>
      </c>
      <c r="AB26" s="47">
        <f t="shared" si="14"/>
        <v>0</v>
      </c>
      <c r="AC26" s="57">
        <f t="shared" si="15"/>
        <v>10.234</v>
      </c>
      <c r="AD26" s="57">
        <f t="shared" si="16"/>
        <v>38.584</v>
      </c>
      <c r="AE26" s="56">
        <f t="shared" si="17"/>
        <v>28023.95</v>
      </c>
      <c r="AF26" s="74"/>
      <c r="AG26" s="65"/>
      <c r="AH26" s="66">
        <f t="shared" si="18"/>
        <v>3565.2</v>
      </c>
      <c r="AI26" s="78">
        <f t="shared" si="19"/>
        <v>0</v>
      </c>
      <c r="AJ26" s="85">
        <f t="shared" si="20"/>
        <v>0</v>
      </c>
      <c r="AK26" s="82">
        <f t="shared" si="2"/>
        <v>0</v>
      </c>
      <c r="AL26" s="13"/>
      <c r="AM26" s="79">
        <f t="shared" si="24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1"/>
        <v>38.584</v>
      </c>
      <c r="AS26" s="137">
        <f t="shared" si="22"/>
        <v>28023.95</v>
      </c>
      <c r="AT26" s="46">
        <f t="shared" si="23"/>
        <v>49.42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416.3</v>
      </c>
      <c r="E27" s="45">
        <v>13.11</v>
      </c>
      <c r="F27" s="98">
        <f t="shared" si="0"/>
        <v>5457.69</v>
      </c>
      <c r="G27" s="109">
        <v>147</v>
      </c>
      <c r="H27" s="47">
        <f t="shared" si="5"/>
        <v>2.83</v>
      </c>
      <c r="I27" s="132"/>
      <c r="J27" s="18"/>
      <c r="K27" s="18"/>
      <c r="L27" s="60"/>
      <c r="M27" s="144">
        <f t="shared" si="6"/>
        <v>0</v>
      </c>
      <c r="N27" s="119">
        <f t="shared" si="7"/>
        <v>0</v>
      </c>
      <c r="O27" s="87">
        <f t="shared" si="8"/>
        <v>232.805</v>
      </c>
      <c r="P27" s="102"/>
      <c r="Q27" s="52">
        <v>39.604</v>
      </c>
      <c r="R27" s="45">
        <v>726.31</v>
      </c>
      <c r="S27" s="56">
        <f t="shared" si="1"/>
        <v>28764.78</v>
      </c>
      <c r="T27" s="44">
        <f t="shared" si="9"/>
        <v>39.604</v>
      </c>
      <c r="U27" s="44"/>
      <c r="V27" s="45">
        <v>726.31</v>
      </c>
      <c r="W27" s="56">
        <f t="shared" si="10"/>
        <v>0</v>
      </c>
      <c r="X27" s="44">
        <f t="shared" si="11"/>
        <v>0</v>
      </c>
      <c r="Y27" s="45">
        <v>726.31</v>
      </c>
      <c r="Z27" s="46">
        <f t="shared" si="12"/>
        <v>0</v>
      </c>
      <c r="AA27" s="56">
        <f t="shared" si="13"/>
        <v>34222.27</v>
      </c>
      <c r="AB27" s="47">
        <f t="shared" si="14"/>
        <v>0</v>
      </c>
      <c r="AC27" s="57">
        <f t="shared" si="15"/>
        <v>7.514</v>
      </c>
      <c r="AD27" s="57">
        <f t="shared" si="16"/>
        <v>47.118</v>
      </c>
      <c r="AE27" s="56">
        <f t="shared" si="17"/>
        <v>34222.27</v>
      </c>
      <c r="AF27" s="74"/>
      <c r="AG27" s="65"/>
      <c r="AH27" s="66">
        <f t="shared" si="18"/>
        <v>3527</v>
      </c>
      <c r="AI27" s="78">
        <f t="shared" si="19"/>
        <v>0</v>
      </c>
      <c r="AJ27" s="85">
        <f t="shared" si="20"/>
        <v>0</v>
      </c>
      <c r="AK27" s="82">
        <f t="shared" si="2"/>
        <v>0</v>
      </c>
      <c r="AL27" s="13"/>
      <c r="AM27" s="79">
        <f t="shared" si="24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1"/>
        <v>47.118</v>
      </c>
      <c r="AS27" s="137">
        <f t="shared" si="22"/>
        <v>34222.27</v>
      </c>
      <c r="AT27" s="46">
        <f t="shared" si="23"/>
        <v>82.21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365.42</v>
      </c>
      <c r="E28" s="45">
        <v>13.11</v>
      </c>
      <c r="F28" s="98">
        <f t="shared" si="0"/>
        <v>4790.66</v>
      </c>
      <c r="G28" s="109">
        <v>142</v>
      </c>
      <c r="H28" s="47">
        <f t="shared" si="5"/>
        <v>2.57</v>
      </c>
      <c r="I28" s="132"/>
      <c r="J28" s="18"/>
      <c r="K28" s="18"/>
      <c r="L28" s="60"/>
      <c r="M28" s="144">
        <f t="shared" si="6"/>
        <v>0</v>
      </c>
      <c r="N28" s="119">
        <f t="shared" si="7"/>
        <v>0</v>
      </c>
      <c r="O28" s="87">
        <f t="shared" si="8"/>
        <v>209.781</v>
      </c>
      <c r="P28" s="102"/>
      <c r="Q28" s="52">
        <v>34.418</v>
      </c>
      <c r="R28" s="45">
        <v>726.31</v>
      </c>
      <c r="S28" s="56">
        <f t="shared" si="1"/>
        <v>24998.14</v>
      </c>
      <c r="T28" s="44">
        <f t="shared" si="9"/>
        <v>34.418</v>
      </c>
      <c r="U28" s="44"/>
      <c r="V28" s="45">
        <v>726.31</v>
      </c>
      <c r="W28" s="56">
        <f t="shared" si="10"/>
        <v>0</v>
      </c>
      <c r="X28" s="44">
        <f t="shared" si="11"/>
        <v>0</v>
      </c>
      <c r="Y28" s="45">
        <v>726.31</v>
      </c>
      <c r="Z28" s="46">
        <f t="shared" si="12"/>
        <v>0</v>
      </c>
      <c r="AA28" s="56">
        <f t="shared" si="13"/>
        <v>29788.88</v>
      </c>
      <c r="AB28" s="47">
        <f t="shared" si="14"/>
        <v>0</v>
      </c>
      <c r="AC28" s="57">
        <f t="shared" si="15"/>
        <v>6.596</v>
      </c>
      <c r="AD28" s="57">
        <f t="shared" si="16"/>
        <v>41.014</v>
      </c>
      <c r="AE28" s="56">
        <f t="shared" si="17"/>
        <v>29788.88</v>
      </c>
      <c r="AF28" s="74"/>
      <c r="AG28" s="65"/>
      <c r="AH28" s="66">
        <f t="shared" si="18"/>
        <v>3455.9</v>
      </c>
      <c r="AI28" s="78">
        <f t="shared" si="19"/>
        <v>0</v>
      </c>
      <c r="AJ28" s="85">
        <f t="shared" si="20"/>
        <v>0</v>
      </c>
      <c r="AK28" s="82">
        <f t="shared" si="2"/>
        <v>0</v>
      </c>
      <c r="AL28" s="13"/>
      <c r="AM28" s="79">
        <f t="shared" si="24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1"/>
        <v>41.014</v>
      </c>
      <c r="AS28" s="137">
        <f t="shared" si="22"/>
        <v>29788.88</v>
      </c>
      <c r="AT28" s="46">
        <f t="shared" si="23"/>
        <v>81.52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344.66</v>
      </c>
      <c r="E29" s="45">
        <v>13.11</v>
      </c>
      <c r="F29" s="98">
        <f t="shared" si="0"/>
        <v>4518.49</v>
      </c>
      <c r="G29" s="109">
        <v>129</v>
      </c>
      <c r="H29" s="47">
        <f t="shared" si="5"/>
        <v>2.67</v>
      </c>
      <c r="I29" s="132"/>
      <c r="J29" s="18"/>
      <c r="K29" s="18"/>
      <c r="L29" s="60"/>
      <c r="M29" s="144">
        <f t="shared" si="6"/>
        <v>0</v>
      </c>
      <c r="N29" s="119">
        <f t="shared" si="7"/>
        <v>0</v>
      </c>
      <c r="O29" s="87">
        <f t="shared" si="8"/>
        <v>261.365</v>
      </c>
      <c r="P29" s="102"/>
      <c r="Q29" s="52">
        <v>40.2</v>
      </c>
      <c r="R29" s="45">
        <v>726.31</v>
      </c>
      <c r="S29" s="56">
        <f t="shared" si="1"/>
        <v>29197.66</v>
      </c>
      <c r="T29" s="44">
        <f t="shared" si="9"/>
        <v>40.2</v>
      </c>
      <c r="U29" s="44"/>
      <c r="V29" s="45">
        <v>726.31</v>
      </c>
      <c r="W29" s="56">
        <f t="shared" si="10"/>
        <v>0</v>
      </c>
      <c r="X29" s="44">
        <f t="shared" si="11"/>
        <v>0</v>
      </c>
      <c r="Y29" s="45">
        <v>726.31</v>
      </c>
      <c r="Z29" s="46">
        <f t="shared" si="12"/>
        <v>0</v>
      </c>
      <c r="AA29" s="56">
        <f t="shared" si="13"/>
        <v>33716.04</v>
      </c>
      <c r="AB29" s="47">
        <f t="shared" si="14"/>
        <v>0</v>
      </c>
      <c r="AC29" s="57">
        <f t="shared" si="15"/>
        <v>6.221</v>
      </c>
      <c r="AD29" s="57">
        <f t="shared" si="16"/>
        <v>46.421</v>
      </c>
      <c r="AE29" s="56">
        <f t="shared" si="17"/>
        <v>33716.04</v>
      </c>
      <c r="AF29" s="74"/>
      <c r="AG29" s="65"/>
      <c r="AH29" s="66">
        <f t="shared" si="18"/>
        <v>3505.6</v>
      </c>
      <c r="AI29" s="78">
        <f t="shared" si="19"/>
        <v>0</v>
      </c>
      <c r="AJ29" s="85">
        <f t="shared" si="20"/>
        <v>0</v>
      </c>
      <c r="AK29" s="82">
        <f t="shared" si="2"/>
        <v>0</v>
      </c>
      <c r="AL29" s="13"/>
      <c r="AM29" s="79">
        <f t="shared" si="24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1"/>
        <v>46.421</v>
      </c>
      <c r="AS29" s="137">
        <f t="shared" si="22"/>
        <v>33716.04</v>
      </c>
      <c r="AT29" s="46">
        <f t="shared" si="23"/>
        <v>97.82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356.4</v>
      </c>
      <c r="E30" s="45">
        <v>13.11</v>
      </c>
      <c r="F30" s="98">
        <f t="shared" si="0"/>
        <v>4672.4</v>
      </c>
      <c r="G30" s="109">
        <v>143</v>
      </c>
      <c r="H30" s="47">
        <f t="shared" si="5"/>
        <v>2.49</v>
      </c>
      <c r="I30" s="132"/>
      <c r="J30" s="18"/>
      <c r="K30" s="18"/>
      <c r="L30" s="60"/>
      <c r="M30" s="144">
        <f t="shared" si="6"/>
        <v>0</v>
      </c>
      <c r="N30" s="119">
        <f t="shared" si="7"/>
        <v>0</v>
      </c>
      <c r="O30" s="87">
        <f t="shared" si="8"/>
        <v>217.605</v>
      </c>
      <c r="P30" s="102"/>
      <c r="Q30" s="52">
        <v>37.359</v>
      </c>
      <c r="R30" s="45">
        <v>726.31</v>
      </c>
      <c r="S30" s="56">
        <f t="shared" si="1"/>
        <v>27134.22</v>
      </c>
      <c r="T30" s="44">
        <f t="shared" si="9"/>
        <v>37.359</v>
      </c>
      <c r="U30" s="44"/>
      <c r="V30" s="45">
        <v>726.31</v>
      </c>
      <c r="W30" s="56">
        <f t="shared" si="10"/>
        <v>0</v>
      </c>
      <c r="X30" s="44">
        <f t="shared" si="11"/>
        <v>0</v>
      </c>
      <c r="Y30" s="45">
        <v>726.31</v>
      </c>
      <c r="Z30" s="46">
        <f t="shared" si="12"/>
        <v>0</v>
      </c>
      <c r="AA30" s="56">
        <f t="shared" si="13"/>
        <v>31806.57</v>
      </c>
      <c r="AB30" s="47">
        <f t="shared" si="14"/>
        <v>0</v>
      </c>
      <c r="AC30" s="57">
        <f t="shared" si="15"/>
        <v>6.433</v>
      </c>
      <c r="AD30" s="57">
        <f t="shared" si="16"/>
        <v>43.792</v>
      </c>
      <c r="AE30" s="56">
        <f t="shared" si="17"/>
        <v>31806.57</v>
      </c>
      <c r="AF30" s="74"/>
      <c r="AG30" s="65">
        <v>108.1</v>
      </c>
      <c r="AH30" s="66">
        <f t="shared" si="18"/>
        <v>3484.9</v>
      </c>
      <c r="AI30" s="78">
        <f t="shared" si="19"/>
        <v>0</v>
      </c>
      <c r="AJ30" s="85">
        <f t="shared" si="20"/>
        <v>0</v>
      </c>
      <c r="AK30" s="82">
        <f t="shared" si="2"/>
        <v>0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1"/>
        <v>42.843</v>
      </c>
      <c r="AS30" s="137">
        <f t="shared" si="22"/>
        <v>31117.55</v>
      </c>
      <c r="AT30" s="46">
        <f t="shared" si="23"/>
        <v>87.31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709.8</v>
      </c>
      <c r="E31" s="45">
        <v>13.11</v>
      </c>
      <c r="F31" s="98">
        <f t="shared" si="0"/>
        <v>9305.48</v>
      </c>
      <c r="G31" s="109">
        <v>273</v>
      </c>
      <c r="H31" s="47">
        <f t="shared" si="5"/>
        <v>2.6</v>
      </c>
      <c r="I31" s="132"/>
      <c r="J31" s="18"/>
      <c r="K31" s="18"/>
      <c r="L31" s="60"/>
      <c r="M31" s="144">
        <f t="shared" si="6"/>
        <v>0</v>
      </c>
      <c r="N31" s="119">
        <f t="shared" si="7"/>
        <v>0</v>
      </c>
      <c r="O31" s="87">
        <f t="shared" si="8"/>
        <v>185.872</v>
      </c>
      <c r="P31" s="102"/>
      <c r="Q31" s="52">
        <v>57.052</v>
      </c>
      <c r="R31" s="45">
        <v>726.31</v>
      </c>
      <c r="S31" s="56">
        <f t="shared" si="1"/>
        <v>41437.44</v>
      </c>
      <c r="T31" s="44">
        <f t="shared" si="9"/>
        <v>57.052</v>
      </c>
      <c r="U31" s="44"/>
      <c r="V31" s="45">
        <v>726.31</v>
      </c>
      <c r="W31" s="56">
        <f t="shared" si="10"/>
        <v>0</v>
      </c>
      <c r="X31" s="44">
        <f t="shared" si="11"/>
        <v>0</v>
      </c>
      <c r="Y31" s="45">
        <v>726.31</v>
      </c>
      <c r="Z31" s="46">
        <f t="shared" si="12"/>
        <v>0</v>
      </c>
      <c r="AA31" s="56">
        <f t="shared" si="13"/>
        <v>50742.92</v>
      </c>
      <c r="AB31" s="47">
        <f t="shared" si="14"/>
        <v>0</v>
      </c>
      <c r="AC31" s="57">
        <f t="shared" si="15"/>
        <v>12.812</v>
      </c>
      <c r="AD31" s="57">
        <f t="shared" si="16"/>
        <v>69.864</v>
      </c>
      <c r="AE31" s="56">
        <f t="shared" si="17"/>
        <v>50742.92</v>
      </c>
      <c r="AF31" s="74"/>
      <c r="AG31" s="65"/>
      <c r="AH31" s="66">
        <f t="shared" si="18"/>
        <v>6218.8</v>
      </c>
      <c r="AI31" s="78">
        <f t="shared" si="19"/>
        <v>0</v>
      </c>
      <c r="AJ31" s="85">
        <f t="shared" si="20"/>
        <v>0</v>
      </c>
      <c r="AK31" s="82">
        <f t="shared" si="2"/>
        <v>0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1"/>
        <v>69.864</v>
      </c>
      <c r="AS31" s="137">
        <f t="shared" si="22"/>
        <v>50742.92</v>
      </c>
      <c r="AT31" s="46">
        <f t="shared" si="23"/>
        <v>71.49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776.06</v>
      </c>
      <c r="E32" s="45">
        <v>13.11</v>
      </c>
      <c r="F32" s="98">
        <f t="shared" si="0"/>
        <v>10174.15</v>
      </c>
      <c r="G32" s="109">
        <v>253</v>
      </c>
      <c r="H32" s="47">
        <f t="shared" si="5"/>
        <v>3.07</v>
      </c>
      <c r="I32" s="132"/>
      <c r="J32" s="18"/>
      <c r="K32" s="18"/>
      <c r="L32" s="60"/>
      <c r="M32" s="144">
        <f t="shared" si="6"/>
        <v>0</v>
      </c>
      <c r="N32" s="119">
        <f t="shared" si="7"/>
        <v>0</v>
      </c>
      <c r="O32" s="87">
        <f t="shared" si="8"/>
        <v>211.613</v>
      </c>
      <c r="P32" s="102"/>
      <c r="Q32" s="52">
        <v>59.895</v>
      </c>
      <c r="R32" s="45">
        <v>726.31</v>
      </c>
      <c r="S32" s="56">
        <f t="shared" si="1"/>
        <v>43502.34</v>
      </c>
      <c r="T32" s="44">
        <f t="shared" si="9"/>
        <v>59.895</v>
      </c>
      <c r="U32" s="44"/>
      <c r="V32" s="45">
        <v>726.31</v>
      </c>
      <c r="W32" s="56">
        <f t="shared" si="10"/>
        <v>0</v>
      </c>
      <c r="X32" s="44">
        <f t="shared" si="11"/>
        <v>0</v>
      </c>
      <c r="Y32" s="45">
        <v>726.31</v>
      </c>
      <c r="Z32" s="46">
        <f t="shared" si="12"/>
        <v>0</v>
      </c>
      <c r="AA32" s="56">
        <f t="shared" si="13"/>
        <v>53676.49</v>
      </c>
      <c r="AB32" s="47">
        <f t="shared" si="14"/>
        <v>0</v>
      </c>
      <c r="AC32" s="57">
        <f t="shared" si="15"/>
        <v>14.008</v>
      </c>
      <c r="AD32" s="57">
        <f t="shared" si="16"/>
        <v>73.903</v>
      </c>
      <c r="AE32" s="56">
        <f t="shared" si="17"/>
        <v>53676.49</v>
      </c>
      <c r="AF32" s="74"/>
      <c r="AG32" s="65">
        <v>72.9</v>
      </c>
      <c r="AH32" s="66">
        <f t="shared" si="18"/>
        <v>6060.5</v>
      </c>
      <c r="AI32" s="78">
        <f t="shared" si="19"/>
        <v>0</v>
      </c>
      <c r="AJ32" s="85">
        <f t="shared" si="20"/>
        <v>0</v>
      </c>
      <c r="AK32" s="82">
        <f t="shared" si="2"/>
        <v>0</v>
      </c>
      <c r="AL32" s="13"/>
      <c r="AM32" s="79">
        <v>138.34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138.34</v>
      </c>
      <c r="AR32" s="85">
        <f t="shared" si="21"/>
        <v>73.713</v>
      </c>
      <c r="AS32" s="137">
        <f t="shared" si="22"/>
        <v>53538.15</v>
      </c>
      <c r="AT32" s="46">
        <f t="shared" si="23"/>
        <v>68.99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415.73</v>
      </c>
      <c r="E33" s="45">
        <v>13.11</v>
      </c>
      <c r="F33" s="98">
        <f t="shared" si="0"/>
        <v>5450.22</v>
      </c>
      <c r="G33" s="109">
        <v>140</v>
      </c>
      <c r="H33" s="47">
        <f t="shared" si="5"/>
        <v>2.97</v>
      </c>
      <c r="I33" s="132"/>
      <c r="J33" s="18"/>
      <c r="K33" s="18"/>
      <c r="L33" s="60"/>
      <c r="M33" s="144">
        <f t="shared" si="6"/>
        <v>0</v>
      </c>
      <c r="N33" s="119">
        <f t="shared" si="7"/>
        <v>0</v>
      </c>
      <c r="O33" s="87">
        <f t="shared" si="8"/>
        <v>222.208</v>
      </c>
      <c r="P33" s="102"/>
      <c r="Q33" s="52">
        <v>35.43</v>
      </c>
      <c r="R33" s="45">
        <v>726.31</v>
      </c>
      <c r="S33" s="56">
        <f t="shared" si="1"/>
        <v>25733.16</v>
      </c>
      <c r="T33" s="44">
        <f t="shared" si="9"/>
        <v>35.43</v>
      </c>
      <c r="U33" s="44"/>
      <c r="V33" s="45">
        <v>726.31</v>
      </c>
      <c r="W33" s="56">
        <f t="shared" si="10"/>
        <v>0</v>
      </c>
      <c r="X33" s="44">
        <f t="shared" si="11"/>
        <v>0</v>
      </c>
      <c r="Y33" s="45">
        <v>726.31</v>
      </c>
      <c r="Z33" s="46">
        <f t="shared" si="12"/>
        <v>0</v>
      </c>
      <c r="AA33" s="56">
        <f t="shared" si="13"/>
        <v>31183.39</v>
      </c>
      <c r="AB33" s="47">
        <f t="shared" si="14"/>
        <v>0</v>
      </c>
      <c r="AC33" s="57">
        <f t="shared" si="15"/>
        <v>7.504</v>
      </c>
      <c r="AD33" s="57">
        <f t="shared" si="16"/>
        <v>42.934</v>
      </c>
      <c r="AE33" s="56">
        <f t="shared" si="17"/>
        <v>31183.39</v>
      </c>
      <c r="AF33" s="74"/>
      <c r="AG33" s="65">
        <v>97.4</v>
      </c>
      <c r="AH33" s="66">
        <f t="shared" si="18"/>
        <v>3372</v>
      </c>
      <c r="AI33" s="78">
        <f t="shared" si="19"/>
        <v>0</v>
      </c>
      <c r="AJ33" s="85">
        <f t="shared" si="20"/>
        <v>0</v>
      </c>
      <c r="AK33" s="82">
        <f t="shared" si="2"/>
        <v>0</v>
      </c>
      <c r="AL33" s="13"/>
      <c r="AM33" s="79">
        <v>74.33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74.33</v>
      </c>
      <c r="AR33" s="85">
        <f t="shared" si="21"/>
        <v>42.832</v>
      </c>
      <c r="AS33" s="137">
        <f t="shared" si="22"/>
        <v>31109.06</v>
      </c>
      <c r="AT33" s="46">
        <f t="shared" si="23"/>
        <v>74.83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377.75</v>
      </c>
      <c r="E34" s="45">
        <v>13.11</v>
      </c>
      <c r="F34" s="98">
        <f t="shared" si="0"/>
        <v>4952.3</v>
      </c>
      <c r="G34" s="109">
        <v>131</v>
      </c>
      <c r="H34" s="47">
        <f t="shared" si="5"/>
        <v>2.88</v>
      </c>
      <c r="I34" s="132"/>
      <c r="J34" s="18"/>
      <c r="K34" s="18"/>
      <c r="L34" s="60"/>
      <c r="M34" s="144">
        <f t="shared" si="6"/>
        <v>0</v>
      </c>
      <c r="N34" s="119">
        <f t="shared" si="7"/>
        <v>0</v>
      </c>
      <c r="O34" s="87">
        <f t="shared" si="8"/>
        <v>217.344</v>
      </c>
      <c r="P34" s="102"/>
      <c r="Q34" s="52">
        <v>32.93</v>
      </c>
      <c r="R34" s="45">
        <v>726.31</v>
      </c>
      <c r="S34" s="56">
        <f t="shared" si="1"/>
        <v>23917.39</v>
      </c>
      <c r="T34" s="44">
        <f t="shared" si="9"/>
        <v>32.93</v>
      </c>
      <c r="U34" s="44"/>
      <c r="V34" s="45">
        <v>726.31</v>
      </c>
      <c r="W34" s="56">
        <f t="shared" si="10"/>
        <v>0</v>
      </c>
      <c r="X34" s="44">
        <f t="shared" si="11"/>
        <v>0</v>
      </c>
      <c r="Y34" s="45">
        <v>726.31</v>
      </c>
      <c r="Z34" s="46">
        <f t="shared" si="12"/>
        <v>0</v>
      </c>
      <c r="AA34" s="56">
        <f t="shared" si="13"/>
        <v>28869.37</v>
      </c>
      <c r="AB34" s="47">
        <f t="shared" si="14"/>
        <v>0</v>
      </c>
      <c r="AC34" s="57">
        <f t="shared" si="15"/>
        <v>6.818</v>
      </c>
      <c r="AD34" s="57">
        <f t="shared" si="16"/>
        <v>39.748</v>
      </c>
      <c r="AE34" s="56">
        <f t="shared" si="17"/>
        <v>28869.37</v>
      </c>
      <c r="AF34" s="74"/>
      <c r="AG34" s="65">
        <v>186.4</v>
      </c>
      <c r="AH34" s="66">
        <f t="shared" si="18"/>
        <v>3450.4</v>
      </c>
      <c r="AI34" s="78">
        <f t="shared" si="19"/>
        <v>0</v>
      </c>
      <c r="AJ34" s="85">
        <f t="shared" si="20"/>
        <v>0</v>
      </c>
      <c r="AK34" s="82">
        <f t="shared" si="2"/>
        <v>0</v>
      </c>
      <c r="AL34" s="139"/>
      <c r="AM34" s="79">
        <v>397.29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397.29</v>
      </c>
      <c r="AR34" s="85">
        <f t="shared" si="21"/>
        <v>39.201</v>
      </c>
      <c r="AS34" s="137">
        <f t="shared" si="22"/>
        <v>28472.08</v>
      </c>
      <c r="AT34" s="46">
        <f t="shared" si="23"/>
        <v>75.37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429.26</v>
      </c>
      <c r="E35" s="45">
        <v>13.11</v>
      </c>
      <c r="F35" s="98">
        <f t="shared" si="0"/>
        <v>5627.6</v>
      </c>
      <c r="G35" s="109">
        <v>156</v>
      </c>
      <c r="H35" s="47">
        <f t="shared" si="5"/>
        <v>2.75</v>
      </c>
      <c r="I35" s="132"/>
      <c r="J35" s="18"/>
      <c r="K35" s="18"/>
      <c r="L35" s="60"/>
      <c r="M35" s="144">
        <f t="shared" si="6"/>
        <v>0</v>
      </c>
      <c r="N35" s="141">
        <f t="shared" si="7"/>
        <v>0</v>
      </c>
      <c r="O35" s="142">
        <f t="shared" si="8"/>
        <v>212.795</v>
      </c>
      <c r="P35" s="102"/>
      <c r="Q35" s="52">
        <v>37.957</v>
      </c>
      <c r="R35" s="45">
        <v>726.31</v>
      </c>
      <c r="S35" s="56">
        <f t="shared" si="1"/>
        <v>27568.55</v>
      </c>
      <c r="T35" s="44">
        <f t="shared" si="9"/>
        <v>37.957</v>
      </c>
      <c r="U35" s="44"/>
      <c r="V35" s="45">
        <v>726.31</v>
      </c>
      <c r="W35" s="56">
        <f t="shared" si="10"/>
        <v>0</v>
      </c>
      <c r="X35" s="44">
        <f t="shared" si="11"/>
        <v>0</v>
      </c>
      <c r="Y35" s="45">
        <v>726.31</v>
      </c>
      <c r="Z35" s="46">
        <f t="shared" si="12"/>
        <v>0</v>
      </c>
      <c r="AA35" s="56">
        <f t="shared" si="13"/>
        <v>33196</v>
      </c>
      <c r="AB35" s="47">
        <f t="shared" si="14"/>
        <v>0</v>
      </c>
      <c r="AC35" s="57">
        <f t="shared" si="15"/>
        <v>7.748</v>
      </c>
      <c r="AD35" s="57">
        <f t="shared" si="16"/>
        <v>45.705</v>
      </c>
      <c r="AE35" s="56">
        <f t="shared" si="17"/>
        <v>33196</v>
      </c>
      <c r="AF35" s="74"/>
      <c r="AG35" s="65"/>
      <c r="AH35" s="66">
        <f t="shared" si="18"/>
        <v>3525.3</v>
      </c>
      <c r="AI35" s="78">
        <f t="shared" si="19"/>
        <v>0</v>
      </c>
      <c r="AJ35" s="85">
        <f t="shared" si="20"/>
        <v>0</v>
      </c>
      <c r="AK35" s="82">
        <f t="shared" si="2"/>
        <v>0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1"/>
        <v>45.705</v>
      </c>
      <c r="AS35" s="137">
        <f t="shared" si="22"/>
        <v>33196</v>
      </c>
      <c r="AT35" s="46">
        <f t="shared" si="23"/>
        <v>77.33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433.1</v>
      </c>
      <c r="E36" s="45">
        <v>13.11</v>
      </c>
      <c r="F36" s="98">
        <f t="shared" si="0"/>
        <v>5677.94</v>
      </c>
      <c r="G36" s="109">
        <v>155</v>
      </c>
      <c r="H36" s="47">
        <f t="shared" si="5"/>
        <v>2.79</v>
      </c>
      <c r="I36" s="132"/>
      <c r="J36" s="18"/>
      <c r="K36" s="18"/>
      <c r="L36" s="60"/>
      <c r="M36" s="144">
        <f t="shared" si="6"/>
        <v>0</v>
      </c>
      <c r="N36" s="119">
        <f t="shared" si="7"/>
        <v>0</v>
      </c>
      <c r="O36" s="87">
        <f t="shared" si="8"/>
        <v>230.957</v>
      </c>
      <c r="P36" s="102"/>
      <c r="Q36" s="52">
        <v>41.47</v>
      </c>
      <c r="R36" s="45">
        <v>726.31</v>
      </c>
      <c r="S36" s="56">
        <f t="shared" si="1"/>
        <v>30120.08</v>
      </c>
      <c r="T36" s="44">
        <f t="shared" si="9"/>
        <v>41.47</v>
      </c>
      <c r="U36" s="44"/>
      <c r="V36" s="45">
        <v>726.31</v>
      </c>
      <c r="W36" s="56">
        <f t="shared" si="10"/>
        <v>0</v>
      </c>
      <c r="X36" s="44">
        <f t="shared" si="11"/>
        <v>0</v>
      </c>
      <c r="Y36" s="45">
        <v>726.31</v>
      </c>
      <c r="Z36" s="46">
        <f t="shared" si="12"/>
        <v>0</v>
      </c>
      <c r="AA36" s="56">
        <f t="shared" si="13"/>
        <v>35798.37</v>
      </c>
      <c r="AB36" s="47">
        <f t="shared" si="14"/>
        <v>0</v>
      </c>
      <c r="AC36" s="57">
        <f t="shared" si="15"/>
        <v>7.818</v>
      </c>
      <c r="AD36" s="57">
        <f t="shared" si="16"/>
        <v>49.288</v>
      </c>
      <c r="AE36" s="56">
        <f t="shared" si="17"/>
        <v>35798.37</v>
      </c>
      <c r="AF36" s="74"/>
      <c r="AG36" s="65"/>
      <c r="AH36" s="66">
        <f t="shared" si="18"/>
        <v>3593</v>
      </c>
      <c r="AI36" s="78">
        <f t="shared" si="19"/>
        <v>0</v>
      </c>
      <c r="AJ36" s="85">
        <f t="shared" si="20"/>
        <v>0</v>
      </c>
      <c r="AK36" s="82">
        <f t="shared" si="2"/>
        <v>0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1"/>
        <v>49.288</v>
      </c>
      <c r="AS36" s="137">
        <f t="shared" si="22"/>
        <v>35798.37</v>
      </c>
      <c r="AT36" s="46">
        <f t="shared" si="23"/>
        <v>82.66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609</v>
      </c>
      <c r="E37" s="45">
        <v>13.11</v>
      </c>
      <c r="F37" s="98">
        <f t="shared" si="0"/>
        <v>7983.99</v>
      </c>
      <c r="G37" s="109">
        <v>145</v>
      </c>
      <c r="H37" s="47">
        <f t="shared" si="5"/>
        <v>4.2</v>
      </c>
      <c r="I37" s="132"/>
      <c r="J37" s="18"/>
      <c r="K37" s="18"/>
      <c r="L37" s="60"/>
      <c r="M37" s="144">
        <f t="shared" si="6"/>
        <v>0</v>
      </c>
      <c r="N37" s="119">
        <f t="shared" si="7"/>
        <v>0</v>
      </c>
      <c r="O37" s="87">
        <f t="shared" si="8"/>
        <v>207.589</v>
      </c>
      <c r="P37" s="102"/>
      <c r="Q37" s="52">
        <v>30.45</v>
      </c>
      <c r="R37" s="45">
        <v>726.31</v>
      </c>
      <c r="S37" s="56">
        <f t="shared" si="1"/>
        <v>22116.14</v>
      </c>
      <c r="T37" s="44">
        <f t="shared" si="9"/>
        <v>30.45</v>
      </c>
      <c r="U37" s="44"/>
      <c r="V37" s="45">
        <v>726.31</v>
      </c>
      <c r="W37" s="56">
        <f t="shared" si="10"/>
        <v>0</v>
      </c>
      <c r="X37" s="44">
        <f t="shared" si="11"/>
        <v>0</v>
      </c>
      <c r="Y37" s="45">
        <v>726.31</v>
      </c>
      <c r="Z37" s="46">
        <f t="shared" si="12"/>
        <v>0</v>
      </c>
      <c r="AA37" s="56">
        <f t="shared" si="13"/>
        <v>30100.47</v>
      </c>
      <c r="AB37" s="47">
        <f t="shared" si="14"/>
        <v>0</v>
      </c>
      <c r="AC37" s="57">
        <f t="shared" si="15"/>
        <v>10.993</v>
      </c>
      <c r="AD37" s="57">
        <f t="shared" si="16"/>
        <v>41.443</v>
      </c>
      <c r="AE37" s="56">
        <f t="shared" si="17"/>
        <v>30100.47</v>
      </c>
      <c r="AF37" s="74"/>
      <c r="AG37" s="65"/>
      <c r="AH37" s="66">
        <f t="shared" si="18"/>
        <v>3577.6</v>
      </c>
      <c r="AI37" s="78">
        <f t="shared" si="19"/>
        <v>0</v>
      </c>
      <c r="AJ37" s="85">
        <f t="shared" si="20"/>
        <v>0</v>
      </c>
      <c r="AK37" s="82">
        <f t="shared" si="2"/>
        <v>0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1"/>
        <v>41.443</v>
      </c>
      <c r="AS37" s="137">
        <f t="shared" si="22"/>
        <v>30100.47</v>
      </c>
      <c r="AT37" s="46">
        <f t="shared" si="23"/>
        <v>49.43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406.58</v>
      </c>
      <c r="E38" s="45">
        <v>13.11</v>
      </c>
      <c r="F38" s="98">
        <f t="shared" si="0"/>
        <v>5330.26</v>
      </c>
      <c r="G38" s="109">
        <v>212</v>
      </c>
      <c r="H38" s="47">
        <f t="shared" si="5"/>
        <v>1.92</v>
      </c>
      <c r="I38" s="132"/>
      <c r="J38" s="18"/>
      <c r="K38" s="18"/>
      <c r="L38" s="60"/>
      <c r="M38" s="144">
        <f t="shared" si="6"/>
        <v>0</v>
      </c>
      <c r="N38" s="119">
        <f t="shared" si="7"/>
        <v>0</v>
      </c>
      <c r="O38" s="87">
        <f t="shared" si="8"/>
        <v>155.499</v>
      </c>
      <c r="P38" s="102"/>
      <c r="Q38" s="52">
        <v>38.049</v>
      </c>
      <c r="R38" s="45">
        <v>726.31</v>
      </c>
      <c r="S38" s="56">
        <f t="shared" si="1"/>
        <v>27635.37</v>
      </c>
      <c r="T38" s="44">
        <f t="shared" si="9"/>
        <v>38.049</v>
      </c>
      <c r="U38" s="44"/>
      <c r="V38" s="45">
        <v>726.31</v>
      </c>
      <c r="W38" s="56">
        <f t="shared" si="10"/>
        <v>0</v>
      </c>
      <c r="X38" s="44">
        <f t="shared" si="11"/>
        <v>0</v>
      </c>
      <c r="Y38" s="45">
        <v>726.31</v>
      </c>
      <c r="Z38" s="46">
        <f t="shared" si="12"/>
        <v>0</v>
      </c>
      <c r="AA38" s="56">
        <f t="shared" si="13"/>
        <v>32965.76</v>
      </c>
      <c r="AB38" s="47">
        <f t="shared" si="14"/>
        <v>0</v>
      </c>
      <c r="AC38" s="57">
        <f t="shared" si="15"/>
        <v>7.339</v>
      </c>
      <c r="AD38" s="57">
        <f t="shared" si="16"/>
        <v>45.388</v>
      </c>
      <c r="AE38" s="56">
        <f t="shared" si="17"/>
        <v>32965.76</v>
      </c>
      <c r="AF38" s="74"/>
      <c r="AG38" s="65"/>
      <c r="AH38" s="66">
        <f t="shared" si="18"/>
        <v>4470.1</v>
      </c>
      <c r="AI38" s="78">
        <f t="shared" si="19"/>
        <v>0</v>
      </c>
      <c r="AJ38" s="85">
        <f t="shared" si="20"/>
        <v>0</v>
      </c>
      <c r="AK38" s="82">
        <f t="shared" si="2"/>
        <v>0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1"/>
        <v>45.388</v>
      </c>
      <c r="AS38" s="137">
        <f t="shared" si="22"/>
        <v>32965.76</v>
      </c>
      <c r="AT38" s="46">
        <f t="shared" si="23"/>
        <v>81.08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551.08</v>
      </c>
      <c r="E39" s="45">
        <v>13.11</v>
      </c>
      <c r="F39" s="98">
        <f t="shared" si="0"/>
        <v>7224.66</v>
      </c>
      <c r="G39" s="109">
        <v>212</v>
      </c>
      <c r="H39" s="47">
        <f t="shared" si="5"/>
        <v>2.6</v>
      </c>
      <c r="I39" s="132"/>
      <c r="J39" s="18"/>
      <c r="K39" s="18"/>
      <c r="L39" s="60"/>
      <c r="M39" s="144">
        <f t="shared" si="6"/>
        <v>0</v>
      </c>
      <c r="N39" s="119">
        <f t="shared" si="7"/>
        <v>0</v>
      </c>
      <c r="O39" s="87">
        <f t="shared" si="8"/>
        <v>243.869</v>
      </c>
      <c r="P39" s="102"/>
      <c r="Q39" s="52">
        <v>61.235</v>
      </c>
      <c r="R39" s="45">
        <v>726.31</v>
      </c>
      <c r="S39" s="56">
        <f t="shared" si="1"/>
        <v>44475.59</v>
      </c>
      <c r="T39" s="44">
        <f t="shared" si="9"/>
        <v>61.235</v>
      </c>
      <c r="U39" s="44"/>
      <c r="V39" s="45">
        <v>726.31</v>
      </c>
      <c r="W39" s="56">
        <f t="shared" si="10"/>
        <v>0</v>
      </c>
      <c r="X39" s="44">
        <f t="shared" si="11"/>
        <v>0</v>
      </c>
      <c r="Y39" s="45">
        <v>726.31</v>
      </c>
      <c r="Z39" s="46">
        <f t="shared" si="12"/>
        <v>0</v>
      </c>
      <c r="AA39" s="56">
        <f t="shared" si="13"/>
        <v>51700.2</v>
      </c>
      <c r="AB39" s="47">
        <f t="shared" si="14"/>
        <v>0</v>
      </c>
      <c r="AC39" s="57">
        <f t="shared" si="15"/>
        <v>9.947</v>
      </c>
      <c r="AD39" s="57">
        <f t="shared" si="16"/>
        <v>71.182</v>
      </c>
      <c r="AE39" s="56">
        <f t="shared" si="17"/>
        <v>51700.2</v>
      </c>
      <c r="AF39" s="74"/>
      <c r="AG39" s="65"/>
      <c r="AH39" s="66">
        <f t="shared" si="18"/>
        <v>5492.4</v>
      </c>
      <c r="AI39" s="78">
        <f t="shared" si="19"/>
        <v>0</v>
      </c>
      <c r="AJ39" s="85">
        <f t="shared" si="20"/>
        <v>0</v>
      </c>
      <c r="AK39" s="82">
        <f t="shared" si="2"/>
        <v>0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1"/>
        <v>71.182</v>
      </c>
      <c r="AS39" s="137">
        <f t="shared" si="22"/>
        <v>51700.2</v>
      </c>
      <c r="AT39" s="46">
        <f t="shared" si="23"/>
        <v>93.82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371.69</v>
      </c>
      <c r="E40" s="45">
        <v>13.11</v>
      </c>
      <c r="F40" s="98">
        <f t="shared" si="0"/>
        <v>4872.86</v>
      </c>
      <c r="G40" s="109">
        <v>133</v>
      </c>
      <c r="H40" s="47">
        <f t="shared" si="5"/>
        <v>2.79</v>
      </c>
      <c r="I40" s="132"/>
      <c r="J40" s="18"/>
      <c r="K40" s="18"/>
      <c r="L40" s="60"/>
      <c r="M40" s="144">
        <f t="shared" si="6"/>
        <v>0</v>
      </c>
      <c r="N40" s="119">
        <f t="shared" si="7"/>
        <v>0</v>
      </c>
      <c r="O40" s="87">
        <f t="shared" si="8"/>
        <v>239.988</v>
      </c>
      <c r="P40" s="102"/>
      <c r="Q40" s="52">
        <v>37.237</v>
      </c>
      <c r="R40" s="45">
        <v>726.31</v>
      </c>
      <c r="S40" s="56">
        <f t="shared" si="1"/>
        <v>27045.61</v>
      </c>
      <c r="T40" s="44">
        <f t="shared" si="9"/>
        <v>37.237</v>
      </c>
      <c r="U40" s="44"/>
      <c r="V40" s="45">
        <v>726.31</v>
      </c>
      <c r="W40" s="56">
        <f t="shared" si="10"/>
        <v>0</v>
      </c>
      <c r="X40" s="44">
        <f t="shared" si="11"/>
        <v>0</v>
      </c>
      <c r="Y40" s="45">
        <v>726.31</v>
      </c>
      <c r="Z40" s="46">
        <f t="shared" si="12"/>
        <v>0</v>
      </c>
      <c r="AA40" s="56">
        <f t="shared" si="13"/>
        <v>31918.42</v>
      </c>
      <c r="AB40" s="47">
        <f t="shared" si="14"/>
        <v>0</v>
      </c>
      <c r="AC40" s="57">
        <f t="shared" si="15"/>
        <v>6.709</v>
      </c>
      <c r="AD40" s="57">
        <f t="shared" si="16"/>
        <v>43.946</v>
      </c>
      <c r="AE40" s="56">
        <f t="shared" si="17"/>
        <v>31918.42</v>
      </c>
      <c r="AF40" s="74"/>
      <c r="AG40" s="65"/>
      <c r="AH40" s="66">
        <f t="shared" si="18"/>
        <v>3213.5</v>
      </c>
      <c r="AI40" s="78">
        <f t="shared" si="19"/>
        <v>0</v>
      </c>
      <c r="AJ40" s="85">
        <f t="shared" si="20"/>
        <v>0</v>
      </c>
      <c r="AK40" s="82">
        <f t="shared" si="2"/>
        <v>0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1"/>
        <v>43.946</v>
      </c>
      <c r="AS40" s="137">
        <f t="shared" si="22"/>
        <v>31918.42</v>
      </c>
      <c r="AT40" s="46">
        <f t="shared" si="23"/>
        <v>85.87</v>
      </c>
      <c r="AU40" s="1">
        <v>31</v>
      </c>
      <c r="AV40" s="150" t="s">
        <v>43</v>
      </c>
    </row>
    <row r="41" spans="1:48" ht="12.75">
      <c r="A41" s="1">
        <v>32</v>
      </c>
      <c r="B41" s="154" t="s">
        <v>44</v>
      </c>
      <c r="C41" s="35">
        <v>3292.9</v>
      </c>
      <c r="D41" s="13">
        <v>259.62</v>
      </c>
      <c r="E41" s="45">
        <v>13.11</v>
      </c>
      <c r="F41" s="98">
        <f t="shared" si="0"/>
        <v>3403.62</v>
      </c>
      <c r="G41" s="109">
        <v>115</v>
      </c>
      <c r="H41" s="47">
        <f t="shared" si="5"/>
        <v>2.26</v>
      </c>
      <c r="I41" s="132"/>
      <c r="J41" s="18"/>
      <c r="K41" s="18"/>
      <c r="L41" s="60"/>
      <c r="M41" s="144">
        <f t="shared" si="6"/>
        <v>0</v>
      </c>
      <c r="N41" s="119">
        <f t="shared" si="7"/>
        <v>0</v>
      </c>
      <c r="O41" s="87">
        <f t="shared" si="8"/>
        <v>236.237</v>
      </c>
      <c r="P41" s="102"/>
      <c r="Q41" s="52">
        <v>32.79</v>
      </c>
      <c r="R41" s="45">
        <v>726.31</v>
      </c>
      <c r="S41" s="56">
        <f t="shared" si="1"/>
        <v>23815.7</v>
      </c>
      <c r="T41" s="44">
        <f t="shared" si="9"/>
        <v>32.79</v>
      </c>
      <c r="U41" s="44"/>
      <c r="V41" s="45">
        <v>726.31</v>
      </c>
      <c r="W41" s="56">
        <f t="shared" si="10"/>
        <v>0</v>
      </c>
      <c r="X41" s="44">
        <f t="shared" si="11"/>
        <v>0</v>
      </c>
      <c r="Y41" s="45">
        <v>726.31</v>
      </c>
      <c r="Z41" s="46">
        <f t="shared" si="12"/>
        <v>0</v>
      </c>
      <c r="AA41" s="56">
        <f t="shared" si="13"/>
        <v>27219.19</v>
      </c>
      <c r="AB41" s="47">
        <f t="shared" si="14"/>
        <v>0</v>
      </c>
      <c r="AC41" s="57">
        <f t="shared" si="15"/>
        <v>4.686</v>
      </c>
      <c r="AD41" s="57">
        <f t="shared" si="16"/>
        <v>37.476</v>
      </c>
      <c r="AE41" s="56">
        <f t="shared" si="17"/>
        <v>27219.19</v>
      </c>
      <c r="AF41" s="74"/>
      <c r="AG41" s="65">
        <v>14.1</v>
      </c>
      <c r="AH41" s="66">
        <f t="shared" si="18"/>
        <v>3278.8</v>
      </c>
      <c r="AI41" s="78">
        <f t="shared" si="19"/>
        <v>0</v>
      </c>
      <c r="AJ41" s="85">
        <f t="shared" si="20"/>
        <v>0</v>
      </c>
      <c r="AK41" s="82">
        <f t="shared" si="2"/>
        <v>0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1"/>
        <v>37.404</v>
      </c>
      <c r="AS41" s="137">
        <f t="shared" si="22"/>
        <v>27167.24</v>
      </c>
      <c r="AT41" s="46">
        <f t="shared" si="23"/>
        <v>104.64</v>
      </c>
      <c r="AU41" s="1">
        <v>32</v>
      </c>
      <c r="AV41" s="2" t="s">
        <v>44</v>
      </c>
    </row>
    <row r="42" spans="1:48" ht="12.75">
      <c r="A42" s="1">
        <v>33</v>
      </c>
      <c r="B42" s="154" t="s">
        <v>45</v>
      </c>
      <c r="C42" s="35">
        <v>3237.8</v>
      </c>
      <c r="D42" s="13">
        <v>367.47</v>
      </c>
      <c r="E42" s="45">
        <v>13.11</v>
      </c>
      <c r="F42" s="98">
        <f t="shared" si="0"/>
        <v>4817.53</v>
      </c>
      <c r="G42" s="109">
        <v>110</v>
      </c>
      <c r="H42" s="47">
        <f t="shared" si="5"/>
        <v>3.34</v>
      </c>
      <c r="I42" s="132"/>
      <c r="J42" s="18"/>
      <c r="K42" s="18"/>
      <c r="L42" s="60"/>
      <c r="M42" s="144">
        <f t="shared" si="6"/>
        <v>0</v>
      </c>
      <c r="N42" s="119">
        <f t="shared" si="7"/>
        <v>0</v>
      </c>
      <c r="O42" s="87">
        <f t="shared" si="8"/>
        <v>282.37</v>
      </c>
      <c r="P42" s="102"/>
      <c r="Q42" s="52">
        <v>36.877</v>
      </c>
      <c r="R42" s="45">
        <v>726.31</v>
      </c>
      <c r="S42" s="56">
        <f t="shared" si="1"/>
        <v>26784.13</v>
      </c>
      <c r="T42" s="44">
        <f t="shared" si="9"/>
        <v>36.877</v>
      </c>
      <c r="U42" s="44"/>
      <c r="V42" s="45">
        <v>726.31</v>
      </c>
      <c r="W42" s="56">
        <f t="shared" si="10"/>
        <v>0</v>
      </c>
      <c r="X42" s="44">
        <f t="shared" si="11"/>
        <v>0</v>
      </c>
      <c r="Y42" s="45">
        <v>726.31</v>
      </c>
      <c r="Z42" s="46">
        <f t="shared" si="12"/>
        <v>0</v>
      </c>
      <c r="AA42" s="56">
        <f t="shared" si="13"/>
        <v>31601.75</v>
      </c>
      <c r="AB42" s="47">
        <f t="shared" si="14"/>
        <v>0</v>
      </c>
      <c r="AC42" s="57">
        <f t="shared" si="15"/>
        <v>6.633</v>
      </c>
      <c r="AD42" s="57">
        <f t="shared" si="16"/>
        <v>43.51</v>
      </c>
      <c r="AE42" s="56">
        <f t="shared" si="17"/>
        <v>31601.75</v>
      </c>
      <c r="AF42" s="74"/>
      <c r="AG42" s="65"/>
      <c r="AH42" s="66">
        <f t="shared" si="18"/>
        <v>3237.8</v>
      </c>
      <c r="AI42" s="78">
        <f t="shared" si="19"/>
        <v>0</v>
      </c>
      <c r="AJ42" s="85">
        <f t="shared" si="20"/>
        <v>0</v>
      </c>
      <c r="AK42" s="82">
        <f t="shared" si="2"/>
        <v>0</v>
      </c>
      <c r="AL42" s="13"/>
      <c r="AM42" s="79">
        <v>541.03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541.03</v>
      </c>
      <c r="AR42" s="85">
        <f t="shared" si="21"/>
        <v>42.765</v>
      </c>
      <c r="AS42" s="137">
        <f t="shared" si="22"/>
        <v>31060.72</v>
      </c>
      <c r="AT42" s="46">
        <f t="shared" si="23"/>
        <v>84.53</v>
      </c>
      <c r="AU42" s="1">
        <v>33</v>
      </c>
      <c r="AV42" s="2" t="s">
        <v>45</v>
      </c>
    </row>
    <row r="43" spans="1:48" ht="12.75">
      <c r="A43" s="1">
        <v>34</v>
      </c>
      <c r="B43" s="154" t="s">
        <v>46</v>
      </c>
      <c r="C43" s="35">
        <v>3306.9</v>
      </c>
      <c r="D43" s="13">
        <v>320.75</v>
      </c>
      <c r="E43" s="45">
        <v>13.11</v>
      </c>
      <c r="F43" s="98">
        <f t="shared" si="0"/>
        <v>4205.03</v>
      </c>
      <c r="G43" s="109">
        <v>148</v>
      </c>
      <c r="H43" s="47">
        <f t="shared" si="5"/>
        <v>2.17</v>
      </c>
      <c r="I43" s="132"/>
      <c r="J43" s="18"/>
      <c r="K43" s="18"/>
      <c r="L43" s="60"/>
      <c r="M43" s="144">
        <f t="shared" si="6"/>
        <v>0</v>
      </c>
      <c r="N43" s="119">
        <f t="shared" si="7"/>
        <v>0</v>
      </c>
      <c r="O43" s="87">
        <f t="shared" si="8"/>
        <v>198.827</v>
      </c>
      <c r="P43" s="102"/>
      <c r="Q43" s="52">
        <v>34.725</v>
      </c>
      <c r="R43" s="45">
        <v>726.31</v>
      </c>
      <c r="S43" s="56">
        <f t="shared" si="1"/>
        <v>25221.11</v>
      </c>
      <c r="T43" s="44">
        <f t="shared" si="9"/>
        <v>34.725</v>
      </c>
      <c r="U43" s="44"/>
      <c r="V43" s="45">
        <v>726.31</v>
      </c>
      <c r="W43" s="56">
        <f t="shared" si="10"/>
        <v>0</v>
      </c>
      <c r="X43" s="44">
        <f t="shared" si="11"/>
        <v>0</v>
      </c>
      <c r="Y43" s="45">
        <v>726.31</v>
      </c>
      <c r="Z43" s="46">
        <f t="shared" si="12"/>
        <v>0</v>
      </c>
      <c r="AA43" s="56">
        <f t="shared" si="13"/>
        <v>29426.45</v>
      </c>
      <c r="AB43" s="47">
        <f t="shared" si="14"/>
        <v>0</v>
      </c>
      <c r="AC43" s="57">
        <f t="shared" si="15"/>
        <v>5.79</v>
      </c>
      <c r="AD43" s="57">
        <f t="shared" si="16"/>
        <v>40.515</v>
      </c>
      <c r="AE43" s="56">
        <f t="shared" si="17"/>
        <v>29426.45</v>
      </c>
      <c r="AF43" s="74"/>
      <c r="AG43" s="65">
        <v>19.3</v>
      </c>
      <c r="AH43" s="66">
        <f t="shared" si="18"/>
        <v>3287.6</v>
      </c>
      <c r="AI43" s="78">
        <f t="shared" si="19"/>
        <v>0</v>
      </c>
      <c r="AJ43" s="85">
        <f t="shared" si="20"/>
        <v>0</v>
      </c>
      <c r="AK43" s="82">
        <f t="shared" si="2"/>
        <v>0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1"/>
        <v>40.515</v>
      </c>
      <c r="AS43" s="137">
        <f t="shared" si="22"/>
        <v>29426.45</v>
      </c>
      <c r="AT43" s="46">
        <f t="shared" si="23"/>
        <v>91.74</v>
      </c>
      <c r="AU43" s="1">
        <v>34</v>
      </c>
      <c r="AV43" s="2" t="s">
        <v>46</v>
      </c>
    </row>
    <row r="44" spans="1:48" ht="12.75">
      <c r="A44" s="1">
        <v>35</v>
      </c>
      <c r="B44" s="154" t="s">
        <v>47</v>
      </c>
      <c r="C44" s="35">
        <v>3324.8</v>
      </c>
      <c r="D44" s="13">
        <v>456.82</v>
      </c>
      <c r="E44" s="45">
        <v>13.11</v>
      </c>
      <c r="F44" s="98">
        <f t="shared" si="0"/>
        <v>5988.91</v>
      </c>
      <c r="G44" s="109">
        <v>138</v>
      </c>
      <c r="H44" s="47">
        <f t="shared" si="5"/>
        <v>3.31</v>
      </c>
      <c r="I44" s="132"/>
      <c r="J44" s="18"/>
      <c r="K44" s="18"/>
      <c r="L44" s="60"/>
      <c r="M44" s="144">
        <f t="shared" si="6"/>
        <v>0</v>
      </c>
      <c r="N44" s="119">
        <f t="shared" si="7"/>
        <v>0</v>
      </c>
      <c r="O44" s="87">
        <f t="shared" si="8"/>
        <v>249.635</v>
      </c>
      <c r="P44" s="102"/>
      <c r="Q44" s="52">
        <v>39.328</v>
      </c>
      <c r="R44" s="45">
        <v>726.31</v>
      </c>
      <c r="S44" s="56">
        <f t="shared" si="1"/>
        <v>28564.32</v>
      </c>
      <c r="T44" s="44">
        <f t="shared" si="9"/>
        <v>39.328</v>
      </c>
      <c r="U44" s="44"/>
      <c r="V44" s="45">
        <v>726.31</v>
      </c>
      <c r="W44" s="56">
        <f t="shared" si="10"/>
        <v>0</v>
      </c>
      <c r="X44" s="44">
        <f t="shared" si="11"/>
        <v>0</v>
      </c>
      <c r="Y44" s="45">
        <v>726.31</v>
      </c>
      <c r="Z44" s="46">
        <f t="shared" si="12"/>
        <v>0</v>
      </c>
      <c r="AA44" s="56">
        <f t="shared" si="13"/>
        <v>34553.47</v>
      </c>
      <c r="AB44" s="47">
        <f t="shared" si="14"/>
        <v>0</v>
      </c>
      <c r="AC44" s="57">
        <f t="shared" si="15"/>
        <v>8.246</v>
      </c>
      <c r="AD44" s="57">
        <f t="shared" si="16"/>
        <v>47.574</v>
      </c>
      <c r="AE44" s="56">
        <f t="shared" si="17"/>
        <v>34553.47</v>
      </c>
      <c r="AF44" s="74"/>
      <c r="AG44" s="65">
        <v>19.1</v>
      </c>
      <c r="AH44" s="66">
        <f t="shared" si="18"/>
        <v>3305.7</v>
      </c>
      <c r="AI44" s="78">
        <f t="shared" si="19"/>
        <v>0</v>
      </c>
      <c r="AJ44" s="85">
        <f t="shared" si="20"/>
        <v>0</v>
      </c>
      <c r="AK44" s="82">
        <f t="shared" si="2"/>
        <v>0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1"/>
        <v>47.431</v>
      </c>
      <c r="AS44" s="137">
        <f t="shared" si="22"/>
        <v>34449.57</v>
      </c>
      <c r="AT44" s="46">
        <f t="shared" si="23"/>
        <v>75.41</v>
      </c>
      <c r="AU44" s="1">
        <v>35</v>
      </c>
      <c r="AV44" s="2" t="s">
        <v>47</v>
      </c>
    </row>
    <row r="45" spans="1:48" ht="12.75">
      <c r="A45" s="1">
        <v>36</v>
      </c>
      <c r="B45" s="154" t="s">
        <v>48</v>
      </c>
      <c r="C45" s="35">
        <v>2706.2</v>
      </c>
      <c r="D45" s="13">
        <v>256.32</v>
      </c>
      <c r="E45" s="45">
        <v>13.11</v>
      </c>
      <c r="F45" s="98">
        <f t="shared" si="0"/>
        <v>3360.36</v>
      </c>
      <c r="G45" s="109">
        <v>109</v>
      </c>
      <c r="H45" s="47">
        <f t="shared" si="5"/>
        <v>2.35</v>
      </c>
      <c r="I45" s="132"/>
      <c r="J45" s="18"/>
      <c r="K45" s="18"/>
      <c r="L45" s="60"/>
      <c r="M45" s="144">
        <f t="shared" si="6"/>
        <v>0</v>
      </c>
      <c r="N45" s="119">
        <f t="shared" si="7"/>
        <v>0</v>
      </c>
      <c r="O45" s="87">
        <f t="shared" si="8"/>
        <v>215.661</v>
      </c>
      <c r="P45" s="102"/>
      <c r="Q45" s="52">
        <v>27.738</v>
      </c>
      <c r="R45" s="45">
        <v>726.31</v>
      </c>
      <c r="S45" s="56">
        <f t="shared" si="1"/>
        <v>20146.39</v>
      </c>
      <c r="T45" s="44">
        <f t="shared" si="9"/>
        <v>27.738</v>
      </c>
      <c r="U45" s="44"/>
      <c r="V45" s="45">
        <v>726.31</v>
      </c>
      <c r="W45" s="56">
        <f t="shared" si="10"/>
        <v>0</v>
      </c>
      <c r="X45" s="44">
        <f t="shared" si="11"/>
        <v>0</v>
      </c>
      <c r="Y45" s="45">
        <v>726.31</v>
      </c>
      <c r="Z45" s="46">
        <f t="shared" si="12"/>
        <v>0</v>
      </c>
      <c r="AA45" s="56">
        <f t="shared" si="13"/>
        <v>23507.02</v>
      </c>
      <c r="AB45" s="47">
        <f t="shared" si="14"/>
        <v>0</v>
      </c>
      <c r="AC45" s="57">
        <f t="shared" si="15"/>
        <v>4.627</v>
      </c>
      <c r="AD45" s="57">
        <f t="shared" si="16"/>
        <v>32.365</v>
      </c>
      <c r="AE45" s="56">
        <f t="shared" si="17"/>
        <v>23507.02</v>
      </c>
      <c r="AF45" s="74"/>
      <c r="AG45" s="65"/>
      <c r="AH45" s="66">
        <f t="shared" si="18"/>
        <v>2706.2</v>
      </c>
      <c r="AI45" s="78">
        <f t="shared" si="19"/>
        <v>0</v>
      </c>
      <c r="AJ45" s="85">
        <f t="shared" si="20"/>
        <v>0</v>
      </c>
      <c r="AK45" s="82">
        <f t="shared" si="2"/>
        <v>0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1"/>
        <v>32.365</v>
      </c>
      <c r="AS45" s="137">
        <f t="shared" si="22"/>
        <v>23507.02</v>
      </c>
      <c r="AT45" s="46">
        <f t="shared" si="23"/>
        <v>91.71</v>
      </c>
      <c r="AU45" s="1">
        <v>36</v>
      </c>
      <c r="AV45" s="2" t="s">
        <v>48</v>
      </c>
    </row>
    <row r="46" spans="1:48" ht="12.75">
      <c r="A46" s="1">
        <v>37</v>
      </c>
      <c r="B46" s="154" t="s">
        <v>49</v>
      </c>
      <c r="C46" s="35">
        <v>2773.8</v>
      </c>
      <c r="D46" s="13">
        <v>246.88</v>
      </c>
      <c r="E46" s="45">
        <v>13.11</v>
      </c>
      <c r="F46" s="98">
        <f t="shared" si="0"/>
        <v>3236.6</v>
      </c>
      <c r="G46" s="109">
        <v>124</v>
      </c>
      <c r="H46" s="47">
        <f t="shared" si="5"/>
        <v>1.99</v>
      </c>
      <c r="I46" s="132"/>
      <c r="J46" s="18"/>
      <c r="K46" s="18"/>
      <c r="L46" s="60"/>
      <c r="M46" s="144">
        <f t="shared" si="6"/>
        <v>0</v>
      </c>
      <c r="N46" s="119">
        <f t="shared" si="7"/>
        <v>0</v>
      </c>
      <c r="O46" s="87">
        <f t="shared" si="8"/>
        <v>200.719</v>
      </c>
      <c r="P46" s="102"/>
      <c r="Q46" s="52">
        <v>29.812</v>
      </c>
      <c r="R46" s="45">
        <v>726.31</v>
      </c>
      <c r="S46" s="56">
        <f t="shared" si="1"/>
        <v>21652.75</v>
      </c>
      <c r="T46" s="44">
        <f t="shared" si="9"/>
        <v>29.812</v>
      </c>
      <c r="U46" s="44"/>
      <c r="V46" s="45">
        <v>726.31</v>
      </c>
      <c r="W46" s="56">
        <f t="shared" si="10"/>
        <v>0</v>
      </c>
      <c r="X46" s="44">
        <f t="shared" si="11"/>
        <v>0</v>
      </c>
      <c r="Y46" s="45">
        <v>726.31</v>
      </c>
      <c r="Z46" s="46">
        <f t="shared" si="12"/>
        <v>0</v>
      </c>
      <c r="AA46" s="56">
        <f t="shared" si="13"/>
        <v>24889.19</v>
      </c>
      <c r="AB46" s="47">
        <f t="shared" si="14"/>
        <v>0</v>
      </c>
      <c r="AC46" s="57">
        <f t="shared" si="15"/>
        <v>4.456</v>
      </c>
      <c r="AD46" s="57">
        <f t="shared" si="16"/>
        <v>34.268</v>
      </c>
      <c r="AE46" s="56">
        <f t="shared" si="17"/>
        <v>24889.19</v>
      </c>
      <c r="AF46" s="74"/>
      <c r="AG46" s="65"/>
      <c r="AH46" s="66">
        <f t="shared" si="18"/>
        <v>2773.8</v>
      </c>
      <c r="AI46" s="78">
        <f t="shared" si="19"/>
        <v>0</v>
      </c>
      <c r="AJ46" s="85">
        <f t="shared" si="20"/>
        <v>0</v>
      </c>
      <c r="AK46" s="82">
        <f t="shared" si="2"/>
        <v>0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1"/>
        <v>34.268</v>
      </c>
      <c r="AS46" s="137">
        <f t="shared" si="22"/>
        <v>24889.19</v>
      </c>
      <c r="AT46" s="46">
        <f t="shared" si="23"/>
        <v>100.81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304.93</v>
      </c>
      <c r="E47" s="45">
        <v>13.11</v>
      </c>
      <c r="F47" s="98">
        <f t="shared" si="0"/>
        <v>3997.63</v>
      </c>
      <c r="G47" s="109">
        <v>137</v>
      </c>
      <c r="H47" s="47">
        <f t="shared" si="5"/>
        <v>2.23</v>
      </c>
      <c r="I47" s="132"/>
      <c r="J47" s="18"/>
      <c r="K47" s="18"/>
      <c r="L47" s="60"/>
      <c r="M47" s="144">
        <f t="shared" si="6"/>
        <v>0</v>
      </c>
      <c r="N47" s="119">
        <f t="shared" si="7"/>
        <v>0</v>
      </c>
      <c r="O47" s="87">
        <f t="shared" si="8"/>
        <v>220.591</v>
      </c>
      <c r="P47" s="102"/>
      <c r="Q47" s="52">
        <v>36.212</v>
      </c>
      <c r="R47" s="45">
        <v>726.31</v>
      </c>
      <c r="S47" s="56">
        <f t="shared" si="1"/>
        <v>26301.14</v>
      </c>
      <c r="T47" s="44">
        <f t="shared" si="9"/>
        <v>36.212</v>
      </c>
      <c r="U47" s="44"/>
      <c r="V47" s="45">
        <v>726.31</v>
      </c>
      <c r="W47" s="56">
        <f t="shared" si="10"/>
        <v>0</v>
      </c>
      <c r="X47" s="44">
        <f t="shared" si="11"/>
        <v>0</v>
      </c>
      <c r="Y47" s="45">
        <v>726.31</v>
      </c>
      <c r="Z47" s="46">
        <f t="shared" si="12"/>
        <v>0</v>
      </c>
      <c r="AA47" s="56">
        <f t="shared" si="13"/>
        <v>30298.75</v>
      </c>
      <c r="AB47" s="47">
        <f t="shared" si="14"/>
        <v>0</v>
      </c>
      <c r="AC47" s="57">
        <f t="shared" si="15"/>
        <v>5.504</v>
      </c>
      <c r="AD47" s="57">
        <f t="shared" si="16"/>
        <v>41.716</v>
      </c>
      <c r="AE47" s="56">
        <f t="shared" si="17"/>
        <v>30298.75</v>
      </c>
      <c r="AF47" s="74"/>
      <c r="AG47" s="65">
        <v>144.3</v>
      </c>
      <c r="AH47" s="66">
        <f t="shared" si="18"/>
        <v>3047</v>
      </c>
      <c r="AI47" s="78">
        <f t="shared" si="19"/>
        <v>0</v>
      </c>
      <c r="AJ47" s="85">
        <f t="shared" si="20"/>
        <v>0</v>
      </c>
      <c r="AK47" s="82">
        <f t="shared" si="2"/>
        <v>0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1"/>
        <v>41.609</v>
      </c>
      <c r="AS47" s="137">
        <f t="shared" si="22"/>
        <v>30220.9</v>
      </c>
      <c r="AT47" s="46">
        <f t="shared" si="23"/>
        <v>99.11</v>
      </c>
      <c r="AU47" s="1">
        <v>38</v>
      </c>
      <c r="AV47" s="149" t="s">
        <v>50</v>
      </c>
    </row>
    <row r="48" spans="1:48" ht="12.75">
      <c r="A48" s="3">
        <v>39</v>
      </c>
      <c r="B48" s="151" t="s">
        <v>51</v>
      </c>
      <c r="C48" s="35">
        <v>3181.6</v>
      </c>
      <c r="D48" s="13">
        <v>397.48</v>
      </c>
      <c r="E48" s="45">
        <v>13.11</v>
      </c>
      <c r="F48" s="98">
        <f t="shared" si="0"/>
        <v>5210.96</v>
      </c>
      <c r="G48" s="109">
        <v>130</v>
      </c>
      <c r="H48" s="47">
        <f t="shared" si="5"/>
        <v>3.06</v>
      </c>
      <c r="I48" s="132"/>
      <c r="J48" s="18"/>
      <c r="K48" s="18"/>
      <c r="L48" s="60"/>
      <c r="M48" s="144">
        <f t="shared" si="6"/>
        <v>0</v>
      </c>
      <c r="N48" s="119">
        <f t="shared" si="7"/>
        <v>0</v>
      </c>
      <c r="O48" s="87">
        <f t="shared" si="8"/>
        <v>219.003</v>
      </c>
      <c r="P48" s="102"/>
      <c r="Q48" s="52">
        <v>32.11</v>
      </c>
      <c r="R48" s="45">
        <v>726.31</v>
      </c>
      <c r="S48" s="56">
        <f t="shared" si="1"/>
        <v>23321.81</v>
      </c>
      <c r="T48" s="44">
        <f t="shared" si="9"/>
        <v>32.11</v>
      </c>
      <c r="U48" s="44"/>
      <c r="V48" s="45">
        <v>726.31</v>
      </c>
      <c r="W48" s="56">
        <f t="shared" si="10"/>
        <v>0</v>
      </c>
      <c r="X48" s="44">
        <f t="shared" si="11"/>
        <v>0</v>
      </c>
      <c r="Y48" s="45">
        <v>726.31</v>
      </c>
      <c r="Z48" s="46">
        <f t="shared" si="12"/>
        <v>0</v>
      </c>
      <c r="AA48" s="56">
        <f t="shared" si="13"/>
        <v>28533.09</v>
      </c>
      <c r="AB48" s="47">
        <f t="shared" si="14"/>
        <v>0</v>
      </c>
      <c r="AC48" s="57">
        <f t="shared" si="15"/>
        <v>7.175</v>
      </c>
      <c r="AD48" s="57">
        <f t="shared" si="16"/>
        <v>39.285</v>
      </c>
      <c r="AE48" s="56">
        <f t="shared" si="17"/>
        <v>28533.09</v>
      </c>
      <c r="AF48" s="74"/>
      <c r="AG48" s="65">
        <v>142.9</v>
      </c>
      <c r="AH48" s="66">
        <f t="shared" si="18"/>
        <v>3038.7</v>
      </c>
      <c r="AI48" s="78">
        <f t="shared" si="19"/>
        <v>0</v>
      </c>
      <c r="AJ48" s="85">
        <f t="shared" si="20"/>
        <v>0</v>
      </c>
      <c r="AK48" s="82">
        <f t="shared" si="2"/>
        <v>0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1"/>
        <v>39.199</v>
      </c>
      <c r="AS48" s="137">
        <f t="shared" si="22"/>
        <v>28470.4</v>
      </c>
      <c r="AT48" s="46">
        <f t="shared" si="23"/>
        <v>71.63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381.26</v>
      </c>
      <c r="E49" s="45">
        <v>13.11</v>
      </c>
      <c r="F49" s="98">
        <f t="shared" si="0"/>
        <v>4998.32</v>
      </c>
      <c r="G49" s="109">
        <v>122</v>
      </c>
      <c r="H49" s="47">
        <f t="shared" si="5"/>
        <v>3.13</v>
      </c>
      <c r="I49" s="132"/>
      <c r="J49" s="18"/>
      <c r="K49" s="18"/>
      <c r="L49" s="60"/>
      <c r="M49" s="144">
        <f t="shared" si="6"/>
        <v>0</v>
      </c>
      <c r="N49" s="119">
        <f t="shared" si="7"/>
        <v>0</v>
      </c>
      <c r="O49" s="87">
        <f t="shared" si="8"/>
        <v>227.646</v>
      </c>
      <c r="P49" s="102"/>
      <c r="Q49" s="52">
        <v>31.571</v>
      </c>
      <c r="R49" s="45">
        <v>726.31</v>
      </c>
      <c r="S49" s="56">
        <f t="shared" si="1"/>
        <v>22930.33</v>
      </c>
      <c r="T49" s="44">
        <f t="shared" si="9"/>
        <v>31.571</v>
      </c>
      <c r="U49" s="44"/>
      <c r="V49" s="45">
        <v>726.31</v>
      </c>
      <c r="W49" s="56">
        <f t="shared" si="10"/>
        <v>0</v>
      </c>
      <c r="X49" s="44">
        <f t="shared" si="11"/>
        <v>0</v>
      </c>
      <c r="Y49" s="45">
        <v>726.31</v>
      </c>
      <c r="Z49" s="46">
        <f t="shared" si="12"/>
        <v>0</v>
      </c>
      <c r="AA49" s="56">
        <f t="shared" si="13"/>
        <v>27928.8</v>
      </c>
      <c r="AB49" s="47">
        <f t="shared" si="14"/>
        <v>0</v>
      </c>
      <c r="AC49" s="57">
        <f t="shared" si="15"/>
        <v>6.882</v>
      </c>
      <c r="AD49" s="57">
        <f t="shared" si="16"/>
        <v>38.453</v>
      </c>
      <c r="AE49" s="56">
        <f t="shared" si="17"/>
        <v>27928.8</v>
      </c>
      <c r="AF49" s="74"/>
      <c r="AG49" s="65">
        <v>248.9</v>
      </c>
      <c r="AH49" s="66">
        <f t="shared" si="18"/>
        <v>2511.4</v>
      </c>
      <c r="AI49" s="78">
        <f t="shared" si="19"/>
        <v>0</v>
      </c>
      <c r="AJ49" s="85">
        <f t="shared" si="20"/>
        <v>0</v>
      </c>
      <c r="AK49" s="82">
        <f t="shared" si="2"/>
        <v>0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1"/>
        <v>38.238</v>
      </c>
      <c r="AS49" s="137">
        <f t="shared" si="22"/>
        <v>27772.81</v>
      </c>
      <c r="AT49" s="46">
        <f t="shared" si="23"/>
        <v>72.84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341.4</v>
      </c>
      <c r="E50" s="45">
        <v>13.11</v>
      </c>
      <c r="F50" s="98">
        <f t="shared" si="0"/>
        <v>4475.75</v>
      </c>
      <c r="G50" s="111">
        <v>145</v>
      </c>
      <c r="H50" s="47">
        <f t="shared" si="5"/>
        <v>2.35</v>
      </c>
      <c r="I50" s="132"/>
      <c r="J50" s="18"/>
      <c r="K50" s="18"/>
      <c r="L50" s="60"/>
      <c r="M50" s="144">
        <f t="shared" si="6"/>
        <v>0</v>
      </c>
      <c r="N50" s="119">
        <f t="shared" si="7"/>
        <v>0</v>
      </c>
      <c r="O50" s="87">
        <f t="shared" si="8"/>
        <v>219.853</v>
      </c>
      <c r="P50" s="102"/>
      <c r="Q50" s="52">
        <v>37.78</v>
      </c>
      <c r="R50" s="45">
        <v>726.31</v>
      </c>
      <c r="S50" s="56">
        <f t="shared" si="1"/>
        <v>27439.99</v>
      </c>
      <c r="T50" s="44">
        <f t="shared" si="9"/>
        <v>37.78</v>
      </c>
      <c r="U50" s="44"/>
      <c r="V50" s="45">
        <v>726.31</v>
      </c>
      <c r="W50" s="56">
        <f t="shared" si="10"/>
        <v>0</v>
      </c>
      <c r="X50" s="44">
        <f t="shared" si="11"/>
        <v>0</v>
      </c>
      <c r="Y50" s="45">
        <v>726.31</v>
      </c>
      <c r="Z50" s="46">
        <f t="shared" si="12"/>
        <v>0</v>
      </c>
      <c r="AA50" s="56">
        <f t="shared" si="13"/>
        <v>31915.51</v>
      </c>
      <c r="AB50" s="47">
        <f t="shared" si="14"/>
        <v>0</v>
      </c>
      <c r="AC50" s="57">
        <f t="shared" si="15"/>
        <v>6.162</v>
      </c>
      <c r="AD50" s="57">
        <f t="shared" si="16"/>
        <v>43.942</v>
      </c>
      <c r="AE50" s="56">
        <f t="shared" si="17"/>
        <v>31915.51</v>
      </c>
      <c r="AF50" s="74"/>
      <c r="AG50" s="65">
        <v>57.5</v>
      </c>
      <c r="AH50" s="66">
        <f t="shared" si="18"/>
        <v>3400</v>
      </c>
      <c r="AI50" s="78">
        <f t="shared" si="19"/>
        <v>0</v>
      </c>
      <c r="AJ50" s="85">
        <f t="shared" si="20"/>
        <v>0</v>
      </c>
      <c r="AK50" s="82">
        <f t="shared" si="2"/>
        <v>0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1"/>
        <v>43.891</v>
      </c>
      <c r="AS50" s="137">
        <f t="shared" si="22"/>
        <v>31878.75</v>
      </c>
      <c r="AT50" s="46">
        <f t="shared" si="23"/>
        <v>93.38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355.2</v>
      </c>
      <c r="E51" s="45">
        <v>13.11</v>
      </c>
      <c r="F51" s="98">
        <f t="shared" si="0"/>
        <v>4656.67</v>
      </c>
      <c r="G51" s="111">
        <v>115</v>
      </c>
      <c r="H51" s="47">
        <f t="shared" si="5"/>
        <v>3.09</v>
      </c>
      <c r="I51" s="132"/>
      <c r="J51" s="18"/>
      <c r="K51" s="18"/>
      <c r="L51" s="60"/>
      <c r="M51" s="144">
        <f t="shared" si="6"/>
        <v>0</v>
      </c>
      <c r="N51" s="119">
        <f t="shared" si="7"/>
        <v>0</v>
      </c>
      <c r="O51" s="87">
        <f t="shared" si="8"/>
        <v>266.859</v>
      </c>
      <c r="P51" s="102"/>
      <c r="Q51" s="52">
        <v>35.842</v>
      </c>
      <c r="R51" s="45">
        <v>726.31</v>
      </c>
      <c r="S51" s="56">
        <f t="shared" si="1"/>
        <v>26032.4</v>
      </c>
      <c r="T51" s="44">
        <f t="shared" si="9"/>
        <v>35.842</v>
      </c>
      <c r="U51" s="44"/>
      <c r="V51" s="45">
        <v>726.31</v>
      </c>
      <c r="W51" s="56">
        <f t="shared" si="10"/>
        <v>0</v>
      </c>
      <c r="X51" s="44">
        <f t="shared" si="11"/>
        <v>0</v>
      </c>
      <c r="Y51" s="45">
        <v>726.31</v>
      </c>
      <c r="Z51" s="46">
        <f t="shared" si="12"/>
        <v>0</v>
      </c>
      <c r="AA51" s="56">
        <f t="shared" si="13"/>
        <v>30688.78</v>
      </c>
      <c r="AB51" s="47">
        <f t="shared" si="14"/>
        <v>0</v>
      </c>
      <c r="AC51" s="57">
        <f t="shared" si="15"/>
        <v>6.411</v>
      </c>
      <c r="AD51" s="57">
        <f t="shared" si="16"/>
        <v>42.253</v>
      </c>
      <c r="AE51" s="56">
        <f t="shared" si="17"/>
        <v>30688.78</v>
      </c>
      <c r="AF51" s="74"/>
      <c r="AG51" s="65"/>
      <c r="AH51" s="66">
        <f t="shared" si="18"/>
        <v>3899</v>
      </c>
      <c r="AI51" s="78">
        <f t="shared" si="19"/>
        <v>0</v>
      </c>
      <c r="AJ51" s="85">
        <f t="shared" si="20"/>
        <v>0</v>
      </c>
      <c r="AK51" s="82">
        <f t="shared" si="2"/>
        <v>0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1"/>
        <v>42.253</v>
      </c>
      <c r="AS51" s="137">
        <f t="shared" si="22"/>
        <v>30688.78</v>
      </c>
      <c r="AT51" s="46">
        <f t="shared" si="23"/>
        <v>86.4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426.68</v>
      </c>
      <c r="E52" s="45">
        <v>13.11</v>
      </c>
      <c r="F52" s="98">
        <f t="shared" si="0"/>
        <v>5593.77</v>
      </c>
      <c r="G52" s="109">
        <v>137</v>
      </c>
      <c r="H52" s="47">
        <f t="shared" si="5"/>
        <v>3.11</v>
      </c>
      <c r="I52" s="132"/>
      <c r="J52" s="18"/>
      <c r="K52" s="18"/>
      <c r="L52" s="60"/>
      <c r="M52" s="144">
        <f t="shared" si="6"/>
        <v>0</v>
      </c>
      <c r="N52" s="119">
        <f t="shared" si="7"/>
        <v>0</v>
      </c>
      <c r="O52" s="87">
        <f t="shared" si="8"/>
        <v>224.743</v>
      </c>
      <c r="P52" s="102"/>
      <c r="Q52" s="52">
        <v>34.69</v>
      </c>
      <c r="R52" s="45">
        <v>726.31</v>
      </c>
      <c r="S52" s="56">
        <f t="shared" si="1"/>
        <v>25195.69</v>
      </c>
      <c r="T52" s="44">
        <f t="shared" si="9"/>
        <v>34.69</v>
      </c>
      <c r="U52" s="44"/>
      <c r="V52" s="45">
        <v>726.31</v>
      </c>
      <c r="W52" s="56">
        <f t="shared" si="10"/>
        <v>0</v>
      </c>
      <c r="X52" s="44">
        <f t="shared" si="11"/>
        <v>0</v>
      </c>
      <c r="Y52" s="45">
        <v>726.31</v>
      </c>
      <c r="Z52" s="46">
        <f t="shared" si="12"/>
        <v>0</v>
      </c>
      <c r="AA52" s="56">
        <f t="shared" si="13"/>
        <v>30789.73</v>
      </c>
      <c r="AB52" s="47">
        <f t="shared" si="14"/>
        <v>0</v>
      </c>
      <c r="AC52" s="57">
        <f t="shared" si="15"/>
        <v>7.702</v>
      </c>
      <c r="AD52" s="57">
        <f t="shared" si="16"/>
        <v>42.392</v>
      </c>
      <c r="AE52" s="56">
        <f t="shared" si="17"/>
        <v>30789.73</v>
      </c>
      <c r="AF52" s="74"/>
      <c r="AG52" s="65"/>
      <c r="AH52" s="66">
        <f t="shared" si="18"/>
        <v>3870.1</v>
      </c>
      <c r="AI52" s="78">
        <f t="shared" si="19"/>
        <v>0</v>
      </c>
      <c r="AJ52" s="85">
        <f t="shared" si="20"/>
        <v>0</v>
      </c>
      <c r="AK52" s="82">
        <f t="shared" si="2"/>
        <v>0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1"/>
        <v>42.392</v>
      </c>
      <c r="AS52" s="137">
        <f t="shared" si="22"/>
        <v>30789.73</v>
      </c>
      <c r="AT52" s="46">
        <f t="shared" si="23"/>
        <v>72.16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642.97</v>
      </c>
      <c r="E53" s="45">
        <v>13.11</v>
      </c>
      <c r="F53" s="98">
        <f t="shared" si="0"/>
        <v>8429.34</v>
      </c>
      <c r="G53" s="109">
        <v>248</v>
      </c>
      <c r="H53" s="47">
        <f t="shared" si="5"/>
        <v>2.59</v>
      </c>
      <c r="I53" s="132"/>
      <c r="J53" s="18"/>
      <c r="K53" s="18"/>
      <c r="L53" s="60"/>
      <c r="M53" s="144">
        <f t="shared" si="6"/>
        <v>0</v>
      </c>
      <c r="N53" s="119">
        <f t="shared" si="7"/>
        <v>0</v>
      </c>
      <c r="O53" s="87">
        <f t="shared" si="8"/>
        <v>223.455</v>
      </c>
      <c r="P53" s="102"/>
      <c r="Q53" s="52">
        <v>64.693</v>
      </c>
      <c r="R53" s="45">
        <v>726.31</v>
      </c>
      <c r="S53" s="56">
        <f t="shared" si="1"/>
        <v>46987.17</v>
      </c>
      <c r="T53" s="44">
        <f t="shared" si="9"/>
        <v>64.693</v>
      </c>
      <c r="U53" s="44"/>
      <c r="V53" s="45">
        <v>726.31</v>
      </c>
      <c r="W53" s="56">
        <f t="shared" si="10"/>
        <v>0</v>
      </c>
      <c r="X53" s="44">
        <f t="shared" si="11"/>
        <v>0</v>
      </c>
      <c r="Y53" s="45">
        <v>726.31</v>
      </c>
      <c r="Z53" s="46">
        <f t="shared" si="12"/>
        <v>0</v>
      </c>
      <c r="AA53" s="56">
        <f t="shared" si="13"/>
        <v>55416.73</v>
      </c>
      <c r="AB53" s="47">
        <f t="shared" si="14"/>
        <v>0</v>
      </c>
      <c r="AC53" s="57">
        <f t="shared" si="15"/>
        <v>11.606</v>
      </c>
      <c r="AD53" s="57">
        <f t="shared" si="16"/>
        <v>76.299</v>
      </c>
      <c r="AE53" s="56">
        <f t="shared" si="17"/>
        <v>55416.73</v>
      </c>
      <c r="AF53" s="74"/>
      <c r="AG53" s="65"/>
      <c r="AH53" s="66">
        <f t="shared" si="18"/>
        <v>6496.8</v>
      </c>
      <c r="AI53" s="78">
        <f t="shared" si="19"/>
        <v>0</v>
      </c>
      <c r="AJ53" s="85">
        <f t="shared" si="20"/>
        <v>0</v>
      </c>
      <c r="AK53" s="82">
        <f t="shared" si="2"/>
        <v>0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1"/>
        <v>76.299</v>
      </c>
      <c r="AS53" s="137">
        <f t="shared" si="22"/>
        <v>55416.73</v>
      </c>
      <c r="AT53" s="46">
        <f t="shared" si="23"/>
        <v>86.19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570.83</v>
      </c>
      <c r="E54" s="45">
        <v>13.11</v>
      </c>
      <c r="F54" s="98">
        <f t="shared" si="0"/>
        <v>7483.58</v>
      </c>
      <c r="G54" s="109">
        <v>188</v>
      </c>
      <c r="H54" s="47">
        <f t="shared" si="5"/>
        <v>3.04</v>
      </c>
      <c r="I54" s="132"/>
      <c r="J54" s="18"/>
      <c r="K54" s="18"/>
      <c r="L54" s="60"/>
      <c r="M54" s="144">
        <f t="shared" si="6"/>
        <v>0</v>
      </c>
      <c r="N54" s="119">
        <f t="shared" si="7"/>
        <v>0</v>
      </c>
      <c r="O54" s="87">
        <f t="shared" si="8"/>
        <v>232.825</v>
      </c>
      <c r="P54" s="102"/>
      <c r="Q54" s="52">
        <v>49.961</v>
      </c>
      <c r="R54" s="45">
        <v>726.31</v>
      </c>
      <c r="S54" s="56">
        <f t="shared" si="1"/>
        <v>36287.17</v>
      </c>
      <c r="T54" s="44">
        <f t="shared" si="9"/>
        <v>49.961</v>
      </c>
      <c r="U54" s="44"/>
      <c r="V54" s="45">
        <v>726.31</v>
      </c>
      <c r="W54" s="56">
        <f t="shared" si="10"/>
        <v>0</v>
      </c>
      <c r="X54" s="44">
        <f t="shared" si="11"/>
        <v>0</v>
      </c>
      <c r="Y54" s="45">
        <v>726.31</v>
      </c>
      <c r="Z54" s="46">
        <f t="shared" si="12"/>
        <v>0</v>
      </c>
      <c r="AA54" s="56">
        <f t="shared" si="13"/>
        <v>43771.07</v>
      </c>
      <c r="AB54" s="47">
        <f t="shared" si="14"/>
        <v>0</v>
      </c>
      <c r="AC54" s="57">
        <f t="shared" si="15"/>
        <v>10.304</v>
      </c>
      <c r="AD54" s="57">
        <f t="shared" si="16"/>
        <v>60.265</v>
      </c>
      <c r="AE54" s="56">
        <f t="shared" si="17"/>
        <v>43771.07</v>
      </c>
      <c r="AF54" s="74"/>
      <c r="AG54" s="65"/>
      <c r="AH54" s="66">
        <f t="shared" si="18"/>
        <v>6807</v>
      </c>
      <c r="AI54" s="78">
        <f t="shared" si="19"/>
        <v>0</v>
      </c>
      <c r="AJ54" s="85">
        <f t="shared" si="20"/>
        <v>0</v>
      </c>
      <c r="AK54" s="82">
        <f t="shared" si="2"/>
        <v>0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1"/>
        <v>60.265</v>
      </c>
      <c r="AS54" s="137">
        <f t="shared" si="22"/>
        <v>43771.07</v>
      </c>
      <c r="AT54" s="46">
        <f t="shared" si="23"/>
        <v>76.68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1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18290.76</v>
      </c>
      <c r="E57" s="19"/>
      <c r="F57" s="96">
        <f>SUM(F10:F54)</f>
        <v>239791.86</v>
      </c>
      <c r="G57" s="125">
        <f>SUM(G10:G54)</f>
        <v>6758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1710.447</v>
      </c>
      <c r="R57" s="13"/>
      <c r="S57" s="56">
        <f>SUM(S10:S54)</f>
        <v>1242314.74</v>
      </c>
      <c r="T57" s="20">
        <f>SUM(T10:T54)</f>
        <v>1710.447</v>
      </c>
      <c r="U57" s="20">
        <f>SUM(U10:U54)</f>
        <v>0</v>
      </c>
      <c r="V57" s="55"/>
      <c r="W57" s="56">
        <f>SUM(W10:W54)</f>
        <v>0</v>
      </c>
      <c r="X57" s="78">
        <f>SUM(X10:X54)</f>
        <v>0</v>
      </c>
      <c r="Y57" s="127"/>
      <c r="Z57" s="56">
        <f>SUM(Z10:Z54)</f>
        <v>0</v>
      </c>
      <c r="AA57" s="56">
        <f>SUM(AA10:AA54)</f>
        <v>1482105.28</v>
      </c>
      <c r="AB57" s="47"/>
      <c r="AC57" s="78">
        <f>SUM(AC10:AC54)</f>
        <v>330.149</v>
      </c>
      <c r="AD57" s="126">
        <f t="shared" si="16"/>
        <v>2040.596</v>
      </c>
      <c r="AE57" s="56">
        <f>SUM(AE10:AE54)</f>
        <v>1482105.28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0</v>
      </c>
      <c r="AJ57" s="83">
        <f>SUM(AJ10:AJ55)</f>
        <v>0</v>
      </c>
      <c r="AK57" s="82">
        <f>AJ57*726.31</f>
        <v>0</v>
      </c>
      <c r="AL57" s="69">
        <f>SUM(AL10:AL54)</f>
        <v>1.84144</v>
      </c>
      <c r="AM57" s="69">
        <f aca="true" t="shared" si="29" ref="AM57:AT57">SUM(AM10:AM54)</f>
        <v>6076.55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6237.31</v>
      </c>
      <c r="AR57" s="69">
        <f t="shared" si="29"/>
        <v>2032.009</v>
      </c>
      <c r="AS57" s="69">
        <f t="shared" si="29"/>
        <v>1475867.97</v>
      </c>
      <c r="AT57" s="69">
        <f t="shared" si="29"/>
        <v>3756.21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1009.74</v>
      </c>
      <c r="E59" s="45">
        <v>13.11</v>
      </c>
      <c r="F59" s="98">
        <f>D59*E59</f>
        <v>13237.69</v>
      </c>
      <c r="G59" s="109">
        <v>385</v>
      </c>
      <c r="H59" s="47">
        <f>D59/G59</f>
        <v>2.62</v>
      </c>
      <c r="I59" s="132"/>
      <c r="J59" s="18"/>
      <c r="K59" s="18"/>
      <c r="L59" s="60"/>
      <c r="M59" s="144">
        <f>U59/C59</f>
        <v>0</v>
      </c>
      <c r="N59" s="119">
        <f>Z59/AH59</f>
        <v>0</v>
      </c>
      <c r="O59" s="87">
        <f>AS59/G59</f>
        <v>200.799</v>
      </c>
      <c r="P59" s="102"/>
      <c r="Q59" s="52">
        <v>88.213</v>
      </c>
      <c r="R59" s="45">
        <v>726.31</v>
      </c>
      <c r="S59" s="56">
        <f>Q59*R59</f>
        <v>64069.98</v>
      </c>
      <c r="T59" s="44">
        <f>Q59+U59</f>
        <v>88.213</v>
      </c>
      <c r="U59" s="44"/>
      <c r="V59" s="45">
        <v>726.31</v>
      </c>
      <c r="W59" s="56">
        <f t="shared" si="10"/>
        <v>0</v>
      </c>
      <c r="X59" s="44">
        <f>U59/C59*AH59</f>
        <v>0</v>
      </c>
      <c r="Y59" s="45">
        <v>726.31</v>
      </c>
      <c r="Z59" s="46">
        <f>X59*Y59</f>
        <v>0</v>
      </c>
      <c r="AA59" s="56">
        <f>AE59+W59</f>
        <v>77307.71</v>
      </c>
      <c r="AB59" s="47">
        <f>L59*0.5</f>
        <v>0</v>
      </c>
      <c r="AC59" s="57">
        <f>F59/V59</f>
        <v>18.226</v>
      </c>
      <c r="AD59" s="57">
        <f>Q59+AC59</f>
        <v>106.439</v>
      </c>
      <c r="AE59" s="56">
        <f t="shared" si="17"/>
        <v>77307.71</v>
      </c>
      <c r="AF59" s="76"/>
      <c r="AG59" s="65"/>
      <c r="AH59" s="65">
        <v>10007</v>
      </c>
      <c r="AI59" s="78">
        <f>U59</f>
        <v>0</v>
      </c>
      <c r="AJ59" s="85">
        <f>AI59*C59/AH59</f>
        <v>0</v>
      </c>
      <c r="AK59" s="82">
        <f>AJ59*726.31</f>
        <v>0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1"/>
        <v>106.439</v>
      </c>
      <c r="AS59" s="137">
        <f>AE59-AQ59</f>
        <v>77307.71</v>
      </c>
      <c r="AT59" s="46">
        <f>AS59/D59</f>
        <v>76.56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19300.5</v>
      </c>
      <c r="E61" s="19"/>
      <c r="F61" s="113">
        <f>SUM(F57:F59)</f>
        <v>253029.55</v>
      </c>
      <c r="G61" s="112">
        <f>G57+G59</f>
        <v>7143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1798.66</v>
      </c>
      <c r="R61" s="13"/>
      <c r="S61" s="13">
        <f>S57+S59</f>
        <v>1306384.72</v>
      </c>
      <c r="T61" s="20">
        <f>T57+T59</f>
        <v>1798.66</v>
      </c>
      <c r="U61" s="20">
        <f>U57+U59</f>
        <v>0</v>
      </c>
      <c r="V61" s="13"/>
      <c r="W61" s="13">
        <f>W57+W59</f>
        <v>0</v>
      </c>
      <c r="X61" s="27">
        <f>SUM(X57:X59)</f>
        <v>0</v>
      </c>
      <c r="Y61" s="28"/>
      <c r="Z61" s="27">
        <f>SUM(Z57:Z59)</f>
        <v>0</v>
      </c>
      <c r="AA61" s="18">
        <f>AA57+AA59</f>
        <v>1559412.99</v>
      </c>
      <c r="AB61" s="37"/>
      <c r="AC61" s="38">
        <f>AC57+AC59</f>
        <v>348.38</v>
      </c>
      <c r="AD61" s="37">
        <f>AD57+AD59</f>
        <v>2147.04</v>
      </c>
      <c r="AE61" s="55">
        <f>SUM(AE57:AE59)</f>
        <v>1559412.99</v>
      </c>
      <c r="AF61" s="75"/>
      <c r="AG61" s="65"/>
      <c r="AH61" s="32">
        <f>SUM(AH57:AH59)</f>
        <v>177475.1</v>
      </c>
      <c r="AI61" s="20">
        <f>AI57+AI59</f>
        <v>0</v>
      </c>
      <c r="AJ61" s="20">
        <f aca="true" t="shared" si="30" ref="AJ61:AS61">AJ57+AJ59</f>
        <v>0</v>
      </c>
      <c r="AK61" s="82">
        <f>AJ61*726.31</f>
        <v>0</v>
      </c>
      <c r="AL61" s="20">
        <f t="shared" si="30"/>
        <v>1.841</v>
      </c>
      <c r="AM61" s="20">
        <f t="shared" si="30"/>
        <v>6076.55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6237.31</v>
      </c>
      <c r="AR61" s="20">
        <f t="shared" si="30"/>
        <v>2138.448</v>
      </c>
      <c r="AS61" s="20">
        <f t="shared" si="30"/>
        <v>1553175.68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171" t="s">
        <v>91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2012-06-28T07:15:41Z</cp:lastPrinted>
  <dcterms:created xsi:type="dcterms:W3CDTF">2007-11-09T11:35:30Z</dcterms:created>
  <dcterms:modified xsi:type="dcterms:W3CDTF">2012-06-28T10:14:19Z</dcterms:modified>
  <cp:category/>
  <cp:version/>
  <cp:contentType/>
  <cp:contentStatus/>
</cp:coreProperties>
</file>