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596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 refMode="R1C1"/>
</workbook>
</file>

<file path=xl/sharedStrings.xml><?xml version="1.0" encoding="utf-8"?>
<sst xmlns="http://schemas.openxmlformats.org/spreadsheetml/2006/main" count="229" uniqueCount="152">
  <si>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</si>
  <si>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</si>
  <si>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</si>
  <si>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</si>
  <si>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</si>
  <si>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</si>
  <si>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</si>
  <si>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</si>
  <si>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</si>
  <si>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</si>
  <si>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</si>
  <si>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</si>
  <si>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</si>
  <si>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</si>
  <si>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</si>
  <si>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</si>
  <si>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</si>
  <si>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</si>
  <si>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</si>
  <si>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</si>
  <si>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</si>
  <si>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</si>
  <si>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</si>
  <si>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</si>
  <si>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</si>
  <si>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</si>
  <si>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</si>
  <si>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</si>
  <si>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</si>
  <si>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</si>
  <si>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</si>
  <si>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</si>
  <si>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</si>
  <si>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</si>
  <si>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</si>
  <si>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</si>
  <si>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</si>
  <si>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</si>
  <si>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</si>
  <si>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</si>
  <si>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</si>
  <si>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</si>
  <si>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</si>
  <si>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</si>
  <si>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</si>
  <si>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</si>
  <si>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</si>
  <si>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</si>
  <si>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</si>
  <si>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</si>
  <si>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</si>
  <si>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</si>
  <si>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</si>
  <si>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</si>
  <si>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</si>
  <si>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</si>
  <si>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</si>
  <si>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</si>
  <si>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</si>
  <si>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</si>
  <si>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</si>
  <si>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</si>
  <si>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</si>
  <si>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</si>
  <si>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</si>
  <si>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</si>
  <si>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</si>
  <si>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</si>
  <si>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</si>
  <si>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</si>
  <si>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</si>
  <si>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</si>
  <si>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</si>
  <si>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</si>
  <si>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</si>
  <si>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</si>
  <si>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</si>
  <si>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</si>
  <si>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</si>
  <si>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</si>
  <si>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</si>
  <si>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</si>
  <si>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</si>
  <si>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</si>
  <si>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</si>
  <si>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</si>
  <si>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</si>
  <si>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</si>
  <si>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</si>
  <si>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</si>
  <si>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</si>
  <si>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</si>
  <si>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</si>
  <si>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</si>
  <si>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</si>
  <si>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</si>
  <si>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</si>
  <si>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</si>
  <si>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</si>
  <si>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</si>
  <si>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</si>
  <si>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Стоимость 1м3, горячей воды, гр24/ гр 4</t>
  </si>
  <si>
    <t>9а</t>
  </si>
  <si>
    <t>Гкал по ОДПУ отопление</t>
  </si>
  <si>
    <t>основные</t>
  </si>
  <si>
    <t>Факт , т</t>
  </si>
  <si>
    <t>3а</t>
  </si>
  <si>
    <t xml:space="preserve"> </t>
  </si>
  <si>
    <t>АДРЕС</t>
  </si>
  <si>
    <t>Количество ГВС, м3 по ОДПУ</t>
  </si>
  <si>
    <t>Всего кол-во человек (население).</t>
  </si>
  <si>
    <t>Норматив на ОДН на ГВС, м3/м2/мест убор.площ.</t>
  </si>
  <si>
    <t>Общая площадь мест убор. площ., м2</t>
  </si>
  <si>
    <t>ОДН на ГВС, м3, гр.8*гр.9</t>
  </si>
  <si>
    <t>Кол-во человек с ИПУ, (население).</t>
  </si>
  <si>
    <t>Кол-во  по ИПУ  ГВС население, м3</t>
  </si>
  <si>
    <t>Кол-во по ИПУ,м3 нежилые помещения.</t>
  </si>
  <si>
    <t>Расчет стоимости 1 м3 горячей воды ( население).</t>
  </si>
  <si>
    <t>ВСЕГО количество ГВС по ОДПУ, м3, гр.3а*1,022</t>
  </si>
  <si>
    <t>Стоимость 1м3 подпиточной воды (с НДС).</t>
  </si>
  <si>
    <t>Стоимость 1 Гкал, ГВС, руб.</t>
  </si>
  <si>
    <t>Тариф на Гкал для населения.</t>
  </si>
  <si>
    <t>ЖИЛЫХ ДОМОВ НАХОДЯЩИХСЯ В УПРАВЛЕНИИ ООО "Конаковский Жилкомсервис"</t>
  </si>
  <si>
    <t>исп. Ческидова Н. А.</t>
  </si>
  <si>
    <t>тел.3-08-89</t>
  </si>
  <si>
    <t>Общая площадь  жилого дома, м2 (население+нежилые помещения), гр.2.1.+ гр.2.2.</t>
  </si>
  <si>
    <t>5а</t>
  </si>
  <si>
    <t>5б</t>
  </si>
  <si>
    <t>для акта</t>
  </si>
  <si>
    <t>ГВС, м3 собств. пом. без ИПУ</t>
  </si>
  <si>
    <t>10 а</t>
  </si>
  <si>
    <t>Стоимость ОДН ГВС руб. за м2 населениеи нежилые помещения гр.10а/гр.3</t>
  </si>
  <si>
    <t>Норматив расхода тепловой энергии используемый на подогрев холодной воды гкал/м3</t>
  </si>
  <si>
    <t>Всего Гкал ГВС+ теплоэнергия, по ОДПУ(население+ нежилые помещения).</t>
  </si>
  <si>
    <t>Сумма по ОДН ГВС население, руб. гр. 10*гр.27</t>
  </si>
  <si>
    <t>Кол-во человек без ИПУ, население, гр.7-гр.12</t>
  </si>
  <si>
    <t>Гкал ГВСпо нормативу нежилых помещений гр.15*23</t>
  </si>
  <si>
    <t>ГВС м3/чел./мес. (на проживающих человек без ИПУ), гр.18/гр.14</t>
  </si>
  <si>
    <t>Сумма подпиточной воды, руб., гр.5а*гр.21</t>
  </si>
  <si>
    <t>Сумма по ГВС, Гкал, руб., гр.24*гр.5б</t>
  </si>
  <si>
    <t>Всего сумма по ГВС, Гкал+подпиток, руб., гр.22+гр.25</t>
  </si>
  <si>
    <t>Всего количество Гкал отопления, по ОДПУ минус Гкал ГВС население+нежилые помещения по нормативу гр.28-гр.5б-гр.16</t>
  </si>
  <si>
    <t>Гкал отопления по ОДПУ население, гр.29 / гр.3* гр.2.1</t>
  </si>
  <si>
    <t>Гкал по отоплению на 1м2 жилого помещения, гр.29/гр.3</t>
  </si>
  <si>
    <t>Сумма по отоплению для населения, руб.,гр.30*гр.24</t>
  </si>
  <si>
    <t>Стоимость 1 м2/мес. отопления (население), руб., гр.35/гр.2.1</t>
  </si>
  <si>
    <t>ГВС в м3 население (ВСЕГО ГВС м3 по ОДПУ - ГВС нежилые помещения м3) гр.4-гр.15</t>
  </si>
  <si>
    <t>Гкал ГВС население ( ВСЕГО Гкал по нормативу на подогрев ХВС - Гкал нежилые помещения)гр.5а*гр.23</t>
  </si>
  <si>
    <t>Стоимость 1м3, ГВС, гр.26*/гр.5а</t>
  </si>
  <si>
    <t>Гкал отопления по ОДПУ нежилые помещения,гр.29/гр.3*гр.2.2</t>
  </si>
  <si>
    <t xml:space="preserve">РАСЧЕТ КОММУНАЛЬНЫХ УСЛУГ ПО ГВС за МАРТ  2021 года </t>
  </si>
  <si>
    <t>ВСЕГО ГВС,м3 на проживающих человек без ИПУ по нормативу с повышающим коэффициентом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</si>
</sst>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  <numFmt numFmtId="178" formatCode="[$-FC19]d\ mmmm\ yyyy\ &quot;г.&quot;"/>
    <numFmt numFmtId="179" formatCode="0.0000"/>
    <numFmt numFmtId="180" formatCode="0.00000"/>
    <numFmt numFmtId="181" formatCode="0.000000"/>
    <numFmt numFmtId="182" formatCode="0.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;[Red]0.0"/>
    <numFmt numFmtId="188" formatCode="#,##0.000&quot;р.&quot;"/>
    <numFmt numFmtId="189" formatCode="#,##0.000000"/>
    <numFmt numFmtId="190" formatCode="#,##0.0000000"/>
    <numFmt numFmtId="191" formatCode="#,##0.00000000"/>
    <numFmt numFmtId="192" formatCode="0.00000000000"/>
    <numFmt numFmtId="193" formatCode="0.000000000"/>
    <numFmt numFmtId="194" formatCode="#0.00"/>
  </numFmts>
  <fonts count="56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3" fontId="1" fillId="0" borderId="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74" fontId="1" fillId="0" borderId="14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73" fontId="2" fillId="0" borderId="20" xfId="0" applyNumberFormat="1" applyFont="1" applyBorder="1" applyAlignment="1">
      <alignment horizontal="center"/>
    </xf>
    <xf numFmtId="173" fontId="1" fillId="0" borderId="21" xfId="0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73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73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73" fontId="1" fillId="0" borderId="0" xfId="0" applyNumberFormat="1" applyFont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  <xf numFmtId="173" fontId="1" fillId="0" borderId="26" xfId="0" applyNumberFormat="1" applyFont="1" applyBorder="1" applyAlignment="1">
      <alignment horizontal="center"/>
    </xf>
    <xf numFmtId="173" fontId="2" fillId="0" borderId="29" xfId="0" applyNumberFormat="1" applyFont="1" applyBorder="1" applyAlignment="1">
      <alignment horizontal="center"/>
    </xf>
    <xf numFmtId="173" fontId="2" fillId="0" borderId="30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2" fillId="0" borderId="17" xfId="0" applyNumberFormat="1" applyFont="1" applyBorder="1" applyAlignment="1">
      <alignment horizontal="center"/>
    </xf>
    <xf numFmtId="173" fontId="2" fillId="0" borderId="31" xfId="0" applyNumberFormat="1" applyFont="1" applyBorder="1" applyAlignment="1">
      <alignment horizontal="center"/>
    </xf>
    <xf numFmtId="173" fontId="1" fillId="0" borderId="32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72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75" fontId="11" fillId="0" borderId="14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75" fontId="11" fillId="0" borderId="14" xfId="0" applyNumberFormat="1" applyFont="1" applyBorder="1" applyAlignment="1">
      <alignment horizontal="center" wrapText="1"/>
    </xf>
    <xf numFmtId="175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3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173" fontId="2" fillId="0" borderId="24" xfId="0" applyNumberFormat="1" applyFont="1" applyFill="1" applyBorder="1" applyAlignment="1">
      <alignment horizontal="center"/>
    </xf>
    <xf numFmtId="173" fontId="1" fillId="35" borderId="14" xfId="0" applyNumberFormat="1" applyFont="1" applyFill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174" fontId="0" fillId="39" borderId="0" xfId="0" applyNumberFormat="1" applyFill="1" applyAlignment="1">
      <alignment/>
    </xf>
    <xf numFmtId="0" fontId="13" fillId="39" borderId="0" xfId="0" applyFont="1" applyFill="1" applyAlignment="1">
      <alignment/>
    </xf>
    <xf numFmtId="0" fontId="6" fillId="39" borderId="0" xfId="0" applyFont="1" applyFill="1" applyAlignment="1">
      <alignment horizontal="center"/>
    </xf>
    <xf numFmtId="2" fontId="0" fillId="39" borderId="0" xfId="0" applyNumberFormat="1" applyFill="1" applyBorder="1" applyAlignment="1">
      <alignment/>
    </xf>
    <xf numFmtId="2" fontId="16" fillId="39" borderId="0" xfId="0" applyNumberFormat="1" applyFont="1" applyFill="1" applyBorder="1" applyAlignment="1">
      <alignment/>
    </xf>
    <xf numFmtId="2" fontId="0" fillId="39" borderId="0" xfId="0" applyNumberForma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horizontal="left"/>
    </xf>
    <xf numFmtId="0" fontId="0" fillId="39" borderId="0" xfId="0" applyFill="1" applyAlignment="1">
      <alignment wrapText="1"/>
    </xf>
    <xf numFmtId="0" fontId="17" fillId="39" borderId="10" xfId="0" applyFont="1" applyFill="1" applyBorder="1" applyAlignment="1">
      <alignment horizontal="center"/>
    </xf>
    <xf numFmtId="0" fontId="17" fillId="39" borderId="14" xfId="0" applyFont="1" applyFill="1" applyBorder="1" applyAlignment="1">
      <alignment horizontal="center"/>
    </xf>
    <xf numFmtId="2" fontId="17" fillId="39" borderId="14" xfId="0" applyNumberFormat="1" applyFont="1" applyFill="1" applyBorder="1" applyAlignment="1">
      <alignment horizontal="center"/>
    </xf>
    <xf numFmtId="2" fontId="19" fillId="39" borderId="14" xfId="0" applyNumberFormat="1" applyFont="1" applyFill="1" applyBorder="1" applyAlignment="1">
      <alignment horizontal="center"/>
    </xf>
    <xf numFmtId="0" fontId="17" fillId="39" borderId="10" xfId="0" applyFont="1" applyFill="1" applyBorder="1" applyAlignment="1">
      <alignment horizontal="left"/>
    </xf>
    <xf numFmtId="2" fontId="17" fillId="39" borderId="19" xfId="0" applyNumberFormat="1" applyFont="1" applyFill="1" applyBorder="1" applyAlignment="1">
      <alignment horizontal="center"/>
    </xf>
    <xf numFmtId="2" fontId="17" fillId="39" borderId="10" xfId="0" applyNumberFormat="1" applyFont="1" applyFill="1" applyBorder="1" applyAlignment="1">
      <alignment horizontal="center"/>
    </xf>
    <xf numFmtId="1" fontId="17" fillId="39" borderId="33" xfId="53" applyNumberFormat="1" applyFont="1" applyFill="1" applyBorder="1" applyAlignment="1">
      <alignment horizontal="center"/>
      <protection/>
    </xf>
    <xf numFmtId="2" fontId="17" fillId="39" borderId="13" xfId="0" applyNumberFormat="1" applyFont="1" applyFill="1" applyBorder="1" applyAlignment="1">
      <alignment horizontal="center"/>
    </xf>
    <xf numFmtId="0" fontId="17" fillId="39" borderId="13" xfId="0" applyFont="1" applyFill="1" applyBorder="1" applyAlignment="1">
      <alignment horizontal="left"/>
    </xf>
    <xf numFmtId="2" fontId="19" fillId="39" borderId="20" xfId="0" applyNumberFormat="1" applyFont="1" applyFill="1" applyBorder="1" applyAlignment="1">
      <alignment horizontal="center"/>
    </xf>
    <xf numFmtId="172" fontId="19" fillId="39" borderId="10" xfId="0" applyNumberFormat="1" applyFont="1" applyFill="1" applyBorder="1" applyAlignment="1">
      <alignment horizontal="center"/>
    </xf>
    <xf numFmtId="174" fontId="18" fillId="39" borderId="10" xfId="0" applyNumberFormat="1" applyFont="1" applyFill="1" applyBorder="1" applyAlignment="1">
      <alignment horizontal="center"/>
    </xf>
    <xf numFmtId="0" fontId="21" fillId="39" borderId="21" xfId="0" applyFont="1" applyFill="1" applyBorder="1" applyAlignment="1">
      <alignment horizontal="center" vertical="center" wrapText="1"/>
    </xf>
    <xf numFmtId="0" fontId="21" fillId="39" borderId="21" xfId="0" applyFont="1" applyFill="1" applyBorder="1" applyAlignment="1">
      <alignment wrapText="1"/>
    </xf>
    <xf numFmtId="179" fontId="21" fillId="39" borderId="15" xfId="0" applyNumberFormat="1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0" fillId="39" borderId="34" xfId="0" applyFont="1" applyFill="1" applyBorder="1" applyAlignment="1">
      <alignment horizontal="center" vertical="center"/>
    </xf>
    <xf numFmtId="0" fontId="20" fillId="39" borderId="35" xfId="0" applyFont="1" applyFill="1" applyBorder="1" applyAlignment="1">
      <alignment horizontal="center" vertical="center"/>
    </xf>
    <xf numFmtId="0" fontId="21" fillId="39" borderId="35" xfId="0" applyFont="1" applyFill="1" applyBorder="1" applyAlignment="1">
      <alignment horizontal="center" vertical="center"/>
    </xf>
    <xf numFmtId="0" fontId="20" fillId="39" borderId="36" xfId="0" applyFont="1" applyFill="1" applyBorder="1" applyAlignment="1">
      <alignment horizontal="center" vertical="center"/>
    </xf>
    <xf numFmtId="0" fontId="20" fillId="39" borderId="22" xfId="0" applyFont="1" applyFill="1" applyBorder="1" applyAlignment="1">
      <alignment horizontal="center" vertical="center"/>
    </xf>
    <xf numFmtId="0" fontId="21" fillId="39" borderId="23" xfId="0" applyFont="1" applyFill="1" applyBorder="1" applyAlignment="1">
      <alignment horizontal="center" vertical="center"/>
    </xf>
    <xf numFmtId="0" fontId="20" fillId="39" borderId="10" xfId="0" applyFont="1" applyFill="1" applyBorder="1" applyAlignment="1">
      <alignment/>
    </xf>
    <xf numFmtId="0" fontId="20" fillId="39" borderId="37" xfId="0" applyFont="1" applyFill="1" applyBorder="1" applyAlignment="1">
      <alignment horizontal="center" vertical="center" wrapText="1"/>
    </xf>
    <xf numFmtId="172" fontId="17" fillId="39" borderId="10" xfId="0" applyNumberFormat="1" applyFont="1" applyFill="1" applyBorder="1" applyAlignment="1">
      <alignment horizontal="center"/>
    </xf>
    <xf numFmtId="0" fontId="16" fillId="39" borderId="38" xfId="0" applyFont="1" applyFill="1" applyBorder="1" applyAlignment="1">
      <alignment horizontal="center" vertical="center" wrapText="1"/>
    </xf>
    <xf numFmtId="172" fontId="18" fillId="39" borderId="10" xfId="0" applyNumberFormat="1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 vertical="center" wrapText="1"/>
    </xf>
    <xf numFmtId="0" fontId="20" fillId="39" borderId="15" xfId="0" applyFont="1" applyFill="1" applyBorder="1" applyAlignment="1">
      <alignment horizontal="center" vertical="center" wrapText="1"/>
    </xf>
    <xf numFmtId="0" fontId="16" fillId="39" borderId="14" xfId="0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/>
    </xf>
    <xf numFmtId="4" fontId="17" fillId="39" borderId="33" xfId="53" applyNumberFormat="1" applyFont="1" applyFill="1" applyBorder="1" applyAlignment="1">
      <alignment horizontal="center"/>
      <protection/>
    </xf>
    <xf numFmtId="0" fontId="20" fillId="39" borderId="38" xfId="0" applyFont="1" applyFill="1" applyBorder="1" applyAlignment="1">
      <alignment horizontal="center" vertical="center"/>
    </xf>
    <xf numFmtId="1" fontId="17" fillId="39" borderId="10" xfId="53" applyNumberFormat="1" applyFont="1" applyFill="1" applyBorder="1" applyAlignment="1">
      <alignment horizontal="center"/>
      <protection/>
    </xf>
    <xf numFmtId="2" fontId="19" fillId="39" borderId="19" xfId="0" applyNumberFormat="1" applyFont="1" applyFill="1" applyBorder="1" applyAlignment="1">
      <alignment horizontal="center"/>
    </xf>
    <xf numFmtId="0" fontId="18" fillId="39" borderId="10" xfId="0" applyFont="1" applyFill="1" applyBorder="1" applyAlignment="1">
      <alignment horizontal="left"/>
    </xf>
    <xf numFmtId="0" fontId="0" fillId="39" borderId="0" xfId="0" applyFont="1" applyFill="1" applyAlignment="1">
      <alignment horizontal="center"/>
    </xf>
    <xf numFmtId="180" fontId="17" fillId="39" borderId="19" xfId="0" applyNumberFormat="1" applyFont="1" applyFill="1" applyBorder="1" applyAlignment="1">
      <alignment horizontal="center"/>
    </xf>
    <xf numFmtId="0" fontId="20" fillId="39" borderId="17" xfId="0" applyFont="1" applyFill="1" applyBorder="1" applyAlignment="1">
      <alignment horizontal="center"/>
    </xf>
    <xf numFmtId="194" fontId="17" fillId="39" borderId="39" xfId="53" applyNumberFormat="1" applyFont="1" applyFill="1" applyBorder="1" applyAlignment="1">
      <alignment horizontal="center"/>
      <protection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35" xfId="0" applyFont="1" applyFill="1" applyBorder="1" applyAlignment="1">
      <alignment horizontal="center" vertical="center" wrapText="1"/>
    </xf>
    <xf numFmtId="0" fontId="20" fillId="39" borderId="40" xfId="0" applyFont="1" applyFill="1" applyBorder="1" applyAlignment="1">
      <alignment horizontal="center" vertical="center" wrapText="1"/>
    </xf>
    <xf numFmtId="0" fontId="20" fillId="39" borderId="38" xfId="0" applyFont="1" applyFill="1" applyBorder="1" applyAlignment="1">
      <alignment horizontal="center" vertical="center" wrapText="1"/>
    </xf>
    <xf numFmtId="0" fontId="20" fillId="39" borderId="22" xfId="0" applyFont="1" applyFill="1" applyBorder="1" applyAlignment="1">
      <alignment horizontal="center" vertical="center" wrapText="1"/>
    </xf>
    <xf numFmtId="0" fontId="21" fillId="39" borderId="35" xfId="0" applyFont="1" applyFill="1" applyBorder="1" applyAlignment="1">
      <alignment horizontal="center" vertical="center" wrapText="1"/>
    </xf>
    <xf numFmtId="0" fontId="20" fillId="39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39" borderId="0" xfId="0" applyFont="1" applyFill="1" applyAlignment="1">
      <alignment horizontal="left"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35" xfId="0" applyFont="1" applyFill="1" applyBorder="1" applyAlignment="1">
      <alignment horizontal="center" vertical="center" wrapText="1"/>
    </xf>
    <xf numFmtId="0" fontId="20" fillId="39" borderId="40" xfId="0" applyFont="1" applyFill="1" applyBorder="1" applyAlignment="1">
      <alignment horizontal="center" vertical="center" wrapText="1"/>
    </xf>
    <xf numFmtId="0" fontId="20" fillId="39" borderId="38" xfId="0" applyFont="1" applyFill="1" applyBorder="1" applyAlignment="1">
      <alignment horizontal="center" vertical="center" wrapText="1"/>
    </xf>
    <xf numFmtId="0" fontId="20" fillId="39" borderId="43" xfId="0" applyFont="1" applyFill="1" applyBorder="1" applyAlignment="1">
      <alignment horizontal="center"/>
    </xf>
    <xf numFmtId="0" fontId="20" fillId="39" borderId="44" xfId="0" applyFont="1" applyFill="1" applyBorder="1" applyAlignment="1">
      <alignment horizontal="center"/>
    </xf>
    <xf numFmtId="0" fontId="20" fillId="39" borderId="45" xfId="0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/>
    </xf>
    <xf numFmtId="0" fontId="6" fillId="39" borderId="46" xfId="0" applyFont="1" applyFill="1" applyBorder="1" applyAlignment="1">
      <alignment horizontal="center"/>
    </xf>
    <xf numFmtId="0" fontId="20" fillId="39" borderId="47" xfId="0" applyFont="1" applyFill="1" applyBorder="1" applyAlignment="1">
      <alignment horizontal="center"/>
    </xf>
    <xf numFmtId="0" fontId="20" fillId="39" borderId="48" xfId="0" applyFont="1" applyFill="1" applyBorder="1" applyAlignment="1">
      <alignment horizontal="center" vertical="center"/>
    </xf>
    <xf numFmtId="0" fontId="20" fillId="39" borderId="23" xfId="0" applyFont="1" applyFill="1" applyBorder="1" applyAlignment="1">
      <alignment horizontal="center" vertical="center"/>
    </xf>
    <xf numFmtId="0" fontId="20" fillId="39" borderId="49" xfId="0" applyFont="1" applyFill="1" applyBorder="1" applyAlignment="1">
      <alignment horizontal="center" vertical="center" wrapText="1"/>
    </xf>
    <xf numFmtId="0" fontId="20" fillId="39" borderId="50" xfId="0" applyFont="1" applyFill="1" applyBorder="1" applyAlignment="1">
      <alignment horizontal="center" vertical="center" wrapText="1"/>
    </xf>
    <xf numFmtId="0" fontId="20" fillId="39" borderId="22" xfId="0" applyFont="1" applyFill="1" applyBorder="1" applyAlignment="1">
      <alignment horizontal="center" vertical="center" wrapText="1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35" xfId="0" applyFont="1" applyFill="1" applyBorder="1" applyAlignment="1">
      <alignment horizontal="center" vertical="center" wrapText="1"/>
    </xf>
    <xf numFmtId="0" fontId="20" fillId="39" borderId="51" xfId="0" applyFont="1" applyFill="1" applyBorder="1" applyAlignment="1">
      <alignment horizontal="center"/>
    </xf>
    <xf numFmtId="0" fontId="20" fillId="39" borderId="52" xfId="0" applyFont="1" applyFill="1" applyBorder="1" applyAlignment="1">
      <alignment horizontal="center"/>
    </xf>
    <xf numFmtId="0" fontId="20" fillId="39" borderId="53" xfId="0" applyFont="1" applyFill="1" applyBorder="1" applyAlignment="1">
      <alignment horizontal="center"/>
    </xf>
    <xf numFmtId="0" fontId="20" fillId="39" borderId="53" xfId="0" applyFont="1" applyFill="1" applyBorder="1" applyAlignment="1">
      <alignment horizontal="center"/>
    </xf>
    <xf numFmtId="0" fontId="20" fillId="39" borderId="16" xfId="0" applyFont="1" applyFill="1" applyBorder="1" applyAlignment="1">
      <alignment horizontal="center" vertical="center" wrapText="1"/>
    </xf>
    <xf numFmtId="4" fontId="17" fillId="39" borderId="14" xfId="0" applyNumberFormat="1" applyFont="1" applyFill="1" applyBorder="1" applyAlignment="1">
      <alignment horizontal="center"/>
    </xf>
    <xf numFmtId="172" fontId="17" fillId="39" borderId="19" xfId="0" applyNumberFormat="1" applyFont="1" applyFill="1" applyBorder="1" applyAlignment="1">
      <alignment horizontal="center"/>
    </xf>
    <xf numFmtId="172" fontId="17" fillId="39" borderId="14" xfId="0" applyNumberFormat="1" applyFont="1" applyFill="1" applyBorder="1" applyAlignment="1">
      <alignment horizontal="center"/>
    </xf>
    <xf numFmtId="2" fontId="17" fillId="39" borderId="54" xfId="0" applyNumberFormat="1" applyFont="1" applyFill="1" applyBorder="1" applyAlignment="1">
      <alignment horizontal="center"/>
    </xf>
    <xf numFmtId="172" fontId="17" fillId="40" borderId="19" xfId="0" applyNumberFormat="1" applyFont="1" applyFill="1" applyBorder="1" applyAlignment="1">
      <alignment horizontal="center"/>
    </xf>
    <xf numFmtId="172" fontId="17" fillId="40" borderId="14" xfId="0" applyNumberFormat="1" applyFont="1" applyFill="1" applyBorder="1" applyAlignment="1">
      <alignment horizontal="center"/>
    </xf>
    <xf numFmtId="180" fontId="18" fillId="39" borderId="14" xfId="0" applyNumberFormat="1" applyFont="1" applyFill="1" applyBorder="1" applyAlignment="1">
      <alignment horizontal="center"/>
    </xf>
    <xf numFmtId="1" fontId="17" fillId="39" borderId="18" xfId="0" applyNumberFormat="1" applyFont="1" applyFill="1" applyBorder="1" applyAlignment="1">
      <alignment horizontal="center"/>
    </xf>
    <xf numFmtId="172" fontId="17" fillId="39" borderId="13" xfId="0" applyNumberFormat="1" applyFont="1" applyFill="1" applyBorder="1" applyAlignment="1">
      <alignment horizontal="center"/>
    </xf>
    <xf numFmtId="1" fontId="17" fillId="39" borderId="10" xfId="0" applyNumberFormat="1" applyFont="1" applyFill="1" applyBorder="1" applyAlignment="1">
      <alignment horizontal="center"/>
    </xf>
    <xf numFmtId="2" fontId="17" fillId="39" borderId="18" xfId="0" applyNumberFormat="1" applyFont="1" applyFill="1" applyBorder="1" applyAlignment="1">
      <alignment horizontal="center"/>
    </xf>
    <xf numFmtId="1" fontId="17" fillId="39" borderId="14" xfId="0" applyNumberFormat="1" applyFont="1" applyFill="1" applyBorder="1" applyAlignment="1">
      <alignment horizontal="center"/>
    </xf>
    <xf numFmtId="172" fontId="17" fillId="39" borderId="10" xfId="0" applyNumberFormat="1" applyFont="1" applyFill="1" applyBorder="1" applyAlignment="1">
      <alignment/>
    </xf>
    <xf numFmtId="2" fontId="17" fillId="39" borderId="10" xfId="0" applyNumberFormat="1" applyFont="1" applyFill="1" applyBorder="1" applyAlignment="1">
      <alignment horizontal="left"/>
    </xf>
    <xf numFmtId="1" fontId="17" fillId="39" borderId="18" xfId="0" applyNumberFormat="1" applyFont="1" applyFill="1" applyBorder="1" applyAlignment="1">
      <alignment/>
    </xf>
    <xf numFmtId="1" fontId="17" fillId="39" borderId="10" xfId="0" applyNumberFormat="1" applyFont="1" applyFill="1" applyBorder="1" applyAlignment="1">
      <alignment/>
    </xf>
    <xf numFmtId="0" fontId="17" fillId="39" borderId="18" xfId="0" applyFont="1" applyFill="1" applyBorder="1" applyAlignment="1">
      <alignment/>
    </xf>
    <xf numFmtId="2" fontId="18" fillId="39" borderId="10" xfId="0" applyNumberFormat="1" applyFont="1" applyFill="1" applyBorder="1" applyAlignment="1">
      <alignment horizontal="center"/>
    </xf>
    <xf numFmtId="2" fontId="18" fillId="39" borderId="14" xfId="0" applyNumberFormat="1" applyFont="1" applyFill="1" applyBorder="1" applyAlignment="1">
      <alignment horizontal="center"/>
    </xf>
    <xf numFmtId="4" fontId="18" fillId="39" borderId="10" xfId="0" applyNumberFormat="1" applyFont="1" applyFill="1" applyBorder="1" applyAlignment="1">
      <alignment horizontal="center"/>
    </xf>
    <xf numFmtId="1" fontId="18" fillId="39" borderId="18" xfId="0" applyNumberFormat="1" applyFont="1" applyFill="1" applyBorder="1" applyAlignment="1">
      <alignment horizontal="center"/>
    </xf>
    <xf numFmtId="2" fontId="18" fillId="39" borderId="19" xfId="0" applyNumberFormat="1" applyFont="1" applyFill="1" applyBorder="1" applyAlignment="1">
      <alignment horizontal="center"/>
    </xf>
    <xf numFmtId="1" fontId="18" fillId="39" borderId="10" xfId="0" applyNumberFormat="1" applyFont="1" applyFill="1" applyBorder="1" applyAlignment="1">
      <alignment horizontal="center"/>
    </xf>
    <xf numFmtId="4" fontId="18" fillId="39" borderId="18" xfId="0" applyNumberFormat="1" applyFont="1" applyFill="1" applyBorder="1" applyAlignment="1">
      <alignment horizontal="center"/>
    </xf>
    <xf numFmtId="172" fontId="18" fillId="39" borderId="14" xfId="0" applyNumberFormat="1" applyFont="1" applyFill="1" applyBorder="1" applyAlignment="1">
      <alignment horizontal="center"/>
    </xf>
    <xf numFmtId="172" fontId="18" fillId="40" borderId="19" xfId="0" applyNumberFormat="1" applyFont="1" applyFill="1" applyBorder="1" applyAlignment="1">
      <alignment horizontal="center"/>
    </xf>
    <xf numFmtId="172" fontId="18" fillId="40" borderId="14" xfId="0" applyNumberFormat="1" applyFont="1" applyFill="1" applyBorder="1" applyAlignment="1">
      <alignment horizontal="center"/>
    </xf>
    <xf numFmtId="172" fontId="0" fillId="39" borderId="0" xfId="0" applyNumberFormat="1" applyFill="1" applyAlignment="1">
      <alignment/>
    </xf>
    <xf numFmtId="0" fontId="12" fillId="39" borderId="0" xfId="0" applyFont="1" applyFill="1" applyAlignment="1">
      <alignment horizontal="left" wrapText="1"/>
    </xf>
    <xf numFmtId="0" fontId="14" fillId="39" borderId="0" xfId="0" applyFont="1" applyFill="1" applyAlignment="1">
      <alignment wrapText="1"/>
    </xf>
    <xf numFmtId="0" fontId="0" fillId="39" borderId="0" xfId="0" applyFill="1" applyAlignment="1">
      <alignment horizontal="left"/>
    </xf>
    <xf numFmtId="0" fontId="0" fillId="39" borderId="0" xfId="0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22" t="s">
        <v>96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</row>
    <row r="6" spans="14:15" ht="12.75">
      <c r="N6">
        <v>24.91</v>
      </c>
      <c r="O6">
        <v>210.51</v>
      </c>
    </row>
    <row r="7" spans="1:48" ht="13.5" customHeight="1" thickBot="1">
      <c r="A7" s="218" t="s">
        <v>0</v>
      </c>
      <c r="B7" s="218" t="s">
        <v>1</v>
      </c>
      <c r="C7" s="218" t="s">
        <v>77</v>
      </c>
      <c r="D7" s="223" t="s">
        <v>6</v>
      </c>
      <c r="E7" s="224"/>
      <c r="F7" s="225"/>
      <c r="G7" s="218" t="s">
        <v>59</v>
      </c>
      <c r="H7" s="218" t="s">
        <v>90</v>
      </c>
      <c r="I7" s="12"/>
      <c r="J7" s="226"/>
      <c r="K7" s="226"/>
      <c r="L7" s="226"/>
      <c r="M7" s="241" t="s">
        <v>5</v>
      </c>
      <c r="N7" s="242"/>
      <c r="O7" s="242"/>
      <c r="P7" s="242"/>
      <c r="Q7" s="243"/>
      <c r="R7" s="243"/>
      <c r="S7" s="244"/>
      <c r="T7" s="239" t="s">
        <v>87</v>
      </c>
      <c r="U7" s="236" t="s">
        <v>7</v>
      </c>
      <c r="V7" s="237"/>
      <c r="W7" s="238"/>
      <c r="X7" s="227" t="s">
        <v>11</v>
      </c>
      <c r="Y7" s="228"/>
      <c r="Z7" s="228"/>
      <c r="AA7" s="229"/>
      <c r="AB7" s="229"/>
      <c r="AC7" s="229"/>
      <c r="AD7" s="229"/>
      <c r="AE7" s="230"/>
      <c r="AF7" s="71"/>
      <c r="AG7" s="58"/>
      <c r="AH7" s="58"/>
      <c r="AI7" s="58"/>
      <c r="AJ7" s="97"/>
      <c r="AK7" s="97"/>
      <c r="AL7" s="231" t="s">
        <v>63</v>
      </c>
      <c r="AM7" s="232"/>
      <c r="AN7" s="232"/>
      <c r="AO7" s="232"/>
      <c r="AP7" s="232"/>
      <c r="AQ7" s="233"/>
      <c r="AR7" s="95"/>
      <c r="AS7" s="134"/>
      <c r="AT7" s="220" t="s">
        <v>88</v>
      </c>
      <c r="AU7" s="218" t="s">
        <v>0</v>
      </c>
      <c r="AV7" s="218" t="s">
        <v>1</v>
      </c>
    </row>
    <row r="8" spans="1:48" ht="100.5" customHeight="1">
      <c r="A8" s="219"/>
      <c r="B8" s="219"/>
      <c r="C8" s="219"/>
      <c r="D8" s="12" t="s">
        <v>2</v>
      </c>
      <c r="E8" s="12" t="s">
        <v>3</v>
      </c>
      <c r="F8" s="10" t="s">
        <v>10</v>
      </c>
      <c r="G8" s="219"/>
      <c r="H8" s="219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40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21"/>
      <c r="AU8" s="219"/>
      <c r="AV8" s="219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34" t="s">
        <v>91</v>
      </c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X7:AE7"/>
    <mergeCell ref="AL7:AQ7"/>
    <mergeCell ref="A64:N64"/>
    <mergeCell ref="U7:W7"/>
    <mergeCell ref="T7:T8"/>
    <mergeCell ref="H7:H8"/>
    <mergeCell ref="M7:S7"/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80"/>
  <sheetViews>
    <sheetView tabSelected="1" zoomScalePageLayoutView="0" workbookViewId="0" topLeftCell="P1">
      <selection activeCell="Y23" sqref="Y23"/>
    </sheetView>
  </sheetViews>
  <sheetFormatPr defaultColWidth="9.00390625" defaultRowHeight="12.75"/>
  <cols>
    <col min="1" max="1" width="5.00390625" style="158" customWidth="1"/>
    <col min="2" max="2" width="18.625" style="158" customWidth="1"/>
    <col min="3" max="3" width="13.875" style="158" customWidth="1"/>
    <col min="4" max="4" width="13.375" style="158" customWidth="1"/>
    <col min="5" max="5" width="15.625" style="158" customWidth="1"/>
    <col min="6" max="6" width="11.625" style="158" customWidth="1"/>
    <col min="7" max="7" width="14.25390625" style="158" customWidth="1"/>
    <col min="8" max="9" width="16.25390625" style="158" customWidth="1"/>
    <col min="10" max="10" width="14.00390625" style="158" customWidth="1"/>
    <col min="11" max="11" width="10.875" style="158" customWidth="1"/>
    <col min="12" max="12" width="9.125" style="158" customWidth="1"/>
    <col min="13" max="13" width="18.375" style="158" customWidth="1"/>
    <col min="14" max="14" width="9.625" style="158" customWidth="1"/>
    <col min="15" max="15" width="11.625" style="158" customWidth="1"/>
    <col min="16" max="16" width="13.125" style="158" customWidth="1"/>
    <col min="17" max="17" width="10.25390625" style="158" customWidth="1"/>
    <col min="18" max="18" width="11.875" style="158" customWidth="1"/>
    <col min="19" max="19" width="11.00390625" style="158" customWidth="1"/>
    <col min="20" max="20" width="10.00390625" style="158" customWidth="1"/>
    <col min="21" max="21" width="11.875" style="158" customWidth="1"/>
    <col min="22" max="22" width="13.375" style="158" customWidth="1"/>
    <col min="23" max="23" width="24.375" style="158" customWidth="1"/>
    <col min="24" max="24" width="14.125" style="158" customWidth="1"/>
    <col min="25" max="25" width="19.00390625" style="158" customWidth="1"/>
    <col min="26" max="26" width="12.25390625" style="158" customWidth="1"/>
    <col min="27" max="27" width="14.125" style="158" customWidth="1"/>
    <col min="28" max="28" width="21.125" style="158" customWidth="1"/>
    <col min="29" max="29" width="12.25390625" style="158" customWidth="1"/>
    <col min="30" max="30" width="13.625" style="158" customWidth="1"/>
    <col min="31" max="31" width="12.25390625" style="158" customWidth="1"/>
    <col min="32" max="32" width="11.75390625" style="158" customWidth="1"/>
    <col min="33" max="33" width="12.00390625" style="158" hidden="1" customWidth="1"/>
    <col min="34" max="34" width="15.625" style="158" customWidth="1"/>
    <col min="35" max="35" width="20.125" style="158" customWidth="1"/>
    <col min="36" max="36" width="13.125" style="158" customWidth="1"/>
    <col min="37" max="37" width="14.00390625" style="158" customWidth="1"/>
    <col min="38" max="38" width="13.625" style="158" customWidth="1"/>
    <col min="39" max="39" width="18.00390625" style="158" customWidth="1"/>
    <col min="40" max="40" width="11.25390625" style="158" hidden="1" customWidth="1"/>
    <col min="41" max="41" width="11.25390625" style="158" customWidth="1"/>
    <col min="42" max="42" width="13.75390625" style="158" customWidth="1"/>
    <col min="43" max="43" width="13.625" style="158" customWidth="1"/>
    <col min="44" max="16384" width="9.125" style="158" customWidth="1"/>
  </cols>
  <sheetData>
    <row r="1" ht="12.75">
      <c r="A1" s="158" t="s">
        <v>107</v>
      </c>
    </row>
    <row r="2" spans="2:33" ht="18">
      <c r="B2" s="245" t="s">
        <v>150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</row>
    <row r="3" spans="2:33" ht="18">
      <c r="B3" s="245" t="s">
        <v>122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</row>
    <row r="4" spans="2:33" ht="18.75" thickBot="1">
      <c r="B4" s="162" t="s">
        <v>104</v>
      </c>
      <c r="C4" s="254"/>
      <c r="D4" s="254"/>
      <c r="E4" s="201"/>
      <c r="F4" s="201"/>
      <c r="G4" s="201"/>
      <c r="H4" s="201"/>
      <c r="I4" s="201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57"/>
      <c r="Z4" s="157"/>
      <c r="AA4" s="157"/>
      <c r="AB4" s="157"/>
      <c r="AC4" s="157"/>
      <c r="AD4" s="157"/>
      <c r="AE4" s="157"/>
      <c r="AF4" s="157"/>
      <c r="AG4" s="157"/>
    </row>
    <row r="5" spans="1:43" ht="18" customHeight="1" thickBot="1">
      <c r="A5" s="258" t="s">
        <v>0</v>
      </c>
      <c r="B5" s="248" t="s">
        <v>108</v>
      </c>
      <c r="C5" s="248" t="s">
        <v>97</v>
      </c>
      <c r="D5" s="248" t="s">
        <v>98</v>
      </c>
      <c r="E5" s="248" t="s">
        <v>125</v>
      </c>
      <c r="F5" s="213"/>
      <c r="G5" s="264" t="s">
        <v>5</v>
      </c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6"/>
      <c r="AI5" s="255" t="s">
        <v>7</v>
      </c>
      <c r="AJ5" s="251"/>
      <c r="AK5" s="251"/>
      <c r="AL5" s="251"/>
      <c r="AM5" s="263" t="s">
        <v>7</v>
      </c>
      <c r="AN5" s="263"/>
      <c r="AO5" s="263"/>
      <c r="AP5" s="263"/>
      <c r="AQ5" s="263"/>
    </row>
    <row r="6" spans="1:43" ht="33" customHeight="1">
      <c r="A6" s="259"/>
      <c r="B6" s="249"/>
      <c r="C6" s="249"/>
      <c r="D6" s="249"/>
      <c r="E6" s="249"/>
      <c r="F6" s="214"/>
      <c r="G6" s="198" t="s">
        <v>109</v>
      </c>
      <c r="H6" s="198" t="s">
        <v>128</v>
      </c>
      <c r="I6" s="198" t="s">
        <v>128</v>
      </c>
      <c r="J6" s="246" t="s">
        <v>110</v>
      </c>
      <c r="K6" s="246" t="s">
        <v>111</v>
      </c>
      <c r="L6" s="246" t="s">
        <v>112</v>
      </c>
      <c r="M6" s="211"/>
      <c r="N6" s="246" t="s">
        <v>113</v>
      </c>
      <c r="O6" s="211"/>
      <c r="P6" s="211"/>
      <c r="Q6" s="246" t="s">
        <v>114</v>
      </c>
      <c r="R6" s="246" t="s">
        <v>115</v>
      </c>
      <c r="S6" s="193"/>
      <c r="T6" s="246" t="s">
        <v>116</v>
      </c>
      <c r="U6" s="211"/>
      <c r="V6" s="211"/>
      <c r="W6" s="246" t="s">
        <v>151</v>
      </c>
      <c r="X6" s="261" t="s">
        <v>137</v>
      </c>
      <c r="Y6" s="256" t="s">
        <v>1</v>
      </c>
      <c r="Z6" s="250" t="s">
        <v>117</v>
      </c>
      <c r="AA6" s="251"/>
      <c r="AB6" s="251"/>
      <c r="AC6" s="251"/>
      <c r="AD6" s="251"/>
      <c r="AE6" s="251"/>
      <c r="AF6" s="251"/>
      <c r="AG6" s="252"/>
      <c r="AH6" s="209"/>
      <c r="AI6" s="253" t="s">
        <v>103</v>
      </c>
      <c r="AJ6" s="253"/>
      <c r="AK6" s="253"/>
      <c r="AL6" s="217"/>
      <c r="AM6" s="217"/>
      <c r="AN6" s="217"/>
      <c r="AO6" s="193"/>
      <c r="AP6" s="193"/>
      <c r="AQ6" s="193"/>
    </row>
    <row r="7" spans="1:43" ht="147.75" customHeight="1" thickBot="1">
      <c r="A7" s="260"/>
      <c r="B7" s="247"/>
      <c r="C7" s="247"/>
      <c r="D7" s="247"/>
      <c r="E7" s="247"/>
      <c r="F7" s="212" t="s">
        <v>105</v>
      </c>
      <c r="G7" s="199" t="s">
        <v>118</v>
      </c>
      <c r="H7" s="200" t="s">
        <v>146</v>
      </c>
      <c r="I7" s="196" t="s">
        <v>147</v>
      </c>
      <c r="J7" s="247"/>
      <c r="K7" s="247"/>
      <c r="L7" s="247"/>
      <c r="M7" s="212" t="s">
        <v>108</v>
      </c>
      <c r="N7" s="247"/>
      <c r="O7" s="216" t="s">
        <v>134</v>
      </c>
      <c r="P7" s="216" t="s">
        <v>131</v>
      </c>
      <c r="Q7" s="247"/>
      <c r="R7" s="247"/>
      <c r="S7" s="199" t="s">
        <v>135</v>
      </c>
      <c r="T7" s="247"/>
      <c r="U7" s="212" t="s">
        <v>136</v>
      </c>
      <c r="V7" s="212" t="s">
        <v>129</v>
      </c>
      <c r="W7" s="247"/>
      <c r="X7" s="262"/>
      <c r="Y7" s="257"/>
      <c r="Z7" s="194" t="s">
        <v>119</v>
      </c>
      <c r="AA7" s="199" t="s">
        <v>138</v>
      </c>
      <c r="AB7" s="199" t="s">
        <v>132</v>
      </c>
      <c r="AC7" s="199" t="s">
        <v>120</v>
      </c>
      <c r="AD7" s="199" t="s">
        <v>139</v>
      </c>
      <c r="AE7" s="199" t="s">
        <v>140</v>
      </c>
      <c r="AF7" s="183" t="s">
        <v>148</v>
      </c>
      <c r="AG7" s="184" t="s">
        <v>101</v>
      </c>
      <c r="AH7" s="267" t="s">
        <v>133</v>
      </c>
      <c r="AI7" s="199" t="s">
        <v>141</v>
      </c>
      <c r="AJ7" s="199" t="s">
        <v>142</v>
      </c>
      <c r="AK7" s="199" t="s">
        <v>149</v>
      </c>
      <c r="AL7" s="185" t="s">
        <v>143</v>
      </c>
      <c r="AM7" s="186" t="s">
        <v>1</v>
      </c>
      <c r="AN7" s="186"/>
      <c r="AO7" s="199" t="s">
        <v>121</v>
      </c>
      <c r="AP7" s="199" t="s">
        <v>144</v>
      </c>
      <c r="AQ7" s="199" t="s">
        <v>145</v>
      </c>
    </row>
    <row r="8" spans="1:43" ht="16.5" thickBot="1">
      <c r="A8" s="215">
        <v>1</v>
      </c>
      <c r="B8" s="212">
        <v>2</v>
      </c>
      <c r="C8" s="212" t="s">
        <v>99</v>
      </c>
      <c r="D8" s="212" t="s">
        <v>100</v>
      </c>
      <c r="E8" s="212">
        <v>3</v>
      </c>
      <c r="F8" s="212" t="s">
        <v>106</v>
      </c>
      <c r="G8" s="212">
        <v>4</v>
      </c>
      <c r="H8" s="198" t="s">
        <v>126</v>
      </c>
      <c r="I8" s="198" t="s">
        <v>127</v>
      </c>
      <c r="J8" s="187">
        <v>7</v>
      </c>
      <c r="K8" s="188">
        <v>8</v>
      </c>
      <c r="L8" s="188">
        <v>9</v>
      </c>
      <c r="M8" s="188" t="s">
        <v>102</v>
      </c>
      <c r="N8" s="188">
        <v>10</v>
      </c>
      <c r="O8" s="188" t="s">
        <v>130</v>
      </c>
      <c r="P8" s="203">
        <v>11</v>
      </c>
      <c r="Q8" s="203">
        <v>12</v>
      </c>
      <c r="R8" s="188">
        <v>13</v>
      </c>
      <c r="S8" s="188">
        <v>14</v>
      </c>
      <c r="T8" s="188">
        <v>15</v>
      </c>
      <c r="U8" s="188">
        <v>16</v>
      </c>
      <c r="V8" s="188">
        <v>17</v>
      </c>
      <c r="W8" s="188">
        <v>18</v>
      </c>
      <c r="X8" s="189">
        <v>19</v>
      </c>
      <c r="Y8" s="190">
        <v>20</v>
      </c>
      <c r="Z8" s="191">
        <v>21</v>
      </c>
      <c r="AA8" s="188">
        <v>22</v>
      </c>
      <c r="AB8" s="188">
        <v>23</v>
      </c>
      <c r="AC8" s="188">
        <v>24</v>
      </c>
      <c r="AD8" s="188">
        <v>25</v>
      </c>
      <c r="AE8" s="188">
        <v>26</v>
      </c>
      <c r="AF8" s="190">
        <v>27</v>
      </c>
      <c r="AG8" s="192">
        <v>25</v>
      </c>
      <c r="AH8" s="190">
        <v>28</v>
      </c>
      <c r="AI8" s="188">
        <v>29</v>
      </c>
      <c r="AJ8" s="188">
        <v>30</v>
      </c>
      <c r="AK8" s="188">
        <v>31</v>
      </c>
      <c r="AL8" s="188">
        <v>32</v>
      </c>
      <c r="AM8" s="189">
        <v>33</v>
      </c>
      <c r="AN8" s="189"/>
      <c r="AO8" s="188">
        <v>34</v>
      </c>
      <c r="AP8" s="188">
        <v>35</v>
      </c>
      <c r="AQ8" s="188">
        <v>36</v>
      </c>
    </row>
    <row r="9" spans="1:43" s="166" customFormat="1" ht="15">
      <c r="A9" s="170">
        <v>1</v>
      </c>
      <c r="B9" s="174" t="s">
        <v>46</v>
      </c>
      <c r="C9" s="210">
        <v>3305.6</v>
      </c>
      <c r="D9" s="175">
        <v>19.3</v>
      </c>
      <c r="E9" s="172">
        <f>C9+D9</f>
        <v>3324.9</v>
      </c>
      <c r="F9" s="268">
        <v>197.1</v>
      </c>
      <c r="G9" s="172">
        <f>F9*1.022</f>
        <v>201.44</v>
      </c>
      <c r="H9" s="195">
        <f>G9-T9</f>
        <v>201.22</v>
      </c>
      <c r="I9" s="195">
        <f>H9*AB9</f>
        <v>13.635</v>
      </c>
      <c r="J9" s="177">
        <v>145</v>
      </c>
      <c r="K9" s="269">
        <v>0.023</v>
      </c>
      <c r="L9" s="178">
        <v>448.7</v>
      </c>
      <c r="M9" s="174" t="s">
        <v>46</v>
      </c>
      <c r="N9" s="175">
        <f>K9*L9</f>
        <v>10.32</v>
      </c>
      <c r="O9" s="175">
        <f>N9*AF9</f>
        <v>1329.53</v>
      </c>
      <c r="P9" s="176">
        <f>O9/E9</f>
        <v>0.4</v>
      </c>
      <c r="Q9" s="204">
        <v>139</v>
      </c>
      <c r="R9" s="202">
        <v>199.3</v>
      </c>
      <c r="S9" s="171">
        <f>J9-Q9</f>
        <v>6</v>
      </c>
      <c r="T9" s="195">
        <v>0.22</v>
      </c>
      <c r="U9" s="270">
        <f>T9*AB9</f>
        <v>0.015</v>
      </c>
      <c r="V9" s="172">
        <v>8.4</v>
      </c>
      <c r="W9" s="172">
        <v>25.2</v>
      </c>
      <c r="X9" s="173">
        <f>W9/S9</f>
        <v>4.2</v>
      </c>
      <c r="Y9" s="179" t="s">
        <v>46</v>
      </c>
      <c r="Z9" s="271">
        <v>21.71</v>
      </c>
      <c r="AA9" s="172">
        <f>H9*Z9</f>
        <v>4368.49</v>
      </c>
      <c r="AB9" s="208">
        <v>0.06776</v>
      </c>
      <c r="AC9" s="172">
        <v>1580.89</v>
      </c>
      <c r="AD9" s="172">
        <f>I9*AC9</f>
        <v>21555.44</v>
      </c>
      <c r="AE9" s="172">
        <f>AA9+AD9</f>
        <v>25923.93</v>
      </c>
      <c r="AF9" s="205">
        <f>AE9/H9</f>
        <v>128.83</v>
      </c>
      <c r="AG9" s="180" t="e">
        <f>AE9/#REF!</f>
        <v>#REF!</v>
      </c>
      <c r="AH9" s="272">
        <v>108.839</v>
      </c>
      <c r="AI9" s="273">
        <f>AH9-I9-U9</f>
        <v>95.189</v>
      </c>
      <c r="AJ9" s="270">
        <f>AI9/E9*C9</f>
        <v>94.636</v>
      </c>
      <c r="AK9" s="270">
        <f>AI9/E9*D9</f>
        <v>0.553</v>
      </c>
      <c r="AL9" s="274">
        <f>AI9/E9</f>
        <v>0.02863</v>
      </c>
      <c r="AM9" s="179" t="s">
        <v>46</v>
      </c>
      <c r="AN9" s="181"/>
      <c r="AO9" s="172">
        <v>1580.89</v>
      </c>
      <c r="AP9" s="172">
        <f>AJ9*AC9</f>
        <v>149609.11</v>
      </c>
      <c r="AQ9" s="176">
        <f>AP9/C9</f>
        <v>45.26</v>
      </c>
    </row>
    <row r="10" spans="1:43" ht="15">
      <c r="A10" s="170">
        <v>2</v>
      </c>
      <c r="B10" s="174" t="s">
        <v>47</v>
      </c>
      <c r="C10" s="210">
        <v>3300.6</v>
      </c>
      <c r="D10" s="175">
        <v>19.1</v>
      </c>
      <c r="E10" s="172">
        <f>C10+D10</f>
        <v>3319.7</v>
      </c>
      <c r="F10" s="268">
        <v>169.8</v>
      </c>
      <c r="G10" s="172">
        <f>F10*1.022</f>
        <v>173.54</v>
      </c>
      <c r="H10" s="195">
        <f>G10-T10</f>
        <v>173.1</v>
      </c>
      <c r="I10" s="195">
        <f>H10*AB10</f>
        <v>11.729</v>
      </c>
      <c r="J10" s="177">
        <v>121</v>
      </c>
      <c r="K10" s="269">
        <v>0.023</v>
      </c>
      <c r="L10" s="178">
        <v>437</v>
      </c>
      <c r="M10" s="174" t="s">
        <v>47</v>
      </c>
      <c r="N10" s="175">
        <f>K10*L10</f>
        <v>10.05</v>
      </c>
      <c r="O10" s="175">
        <f>N10*AF10</f>
        <v>1294.74</v>
      </c>
      <c r="P10" s="176">
        <f>O10/E10</f>
        <v>0.39</v>
      </c>
      <c r="Q10" s="204">
        <v>120</v>
      </c>
      <c r="R10" s="202">
        <v>150.15</v>
      </c>
      <c r="S10" s="171">
        <f>J10-Q10</f>
        <v>1</v>
      </c>
      <c r="T10" s="195">
        <v>0.44</v>
      </c>
      <c r="U10" s="270">
        <f>T10*AB10</f>
        <v>0.03</v>
      </c>
      <c r="V10" s="172">
        <v>0</v>
      </c>
      <c r="W10" s="172">
        <v>4.2</v>
      </c>
      <c r="X10" s="173">
        <f>W10/S10</f>
        <v>4.2</v>
      </c>
      <c r="Y10" s="179" t="s">
        <v>47</v>
      </c>
      <c r="Z10" s="271">
        <v>21.71</v>
      </c>
      <c r="AA10" s="172">
        <f>H10*Z10</f>
        <v>3758</v>
      </c>
      <c r="AB10" s="208">
        <v>0.06776</v>
      </c>
      <c r="AC10" s="172">
        <v>1580.89</v>
      </c>
      <c r="AD10" s="172">
        <f>I10*AC10</f>
        <v>18542.26</v>
      </c>
      <c r="AE10" s="172">
        <f>AA10+AD10</f>
        <v>22300.26</v>
      </c>
      <c r="AF10" s="205">
        <f>AE10/H10</f>
        <v>128.83</v>
      </c>
      <c r="AG10" s="180" t="e">
        <f>AE10/#REF!</f>
        <v>#REF!</v>
      </c>
      <c r="AH10" s="272">
        <v>97.885</v>
      </c>
      <c r="AI10" s="273">
        <f>AH10-I10-U10</f>
        <v>86.126</v>
      </c>
      <c r="AJ10" s="270">
        <f>AI10/E10*C10</f>
        <v>85.63</v>
      </c>
      <c r="AK10" s="270">
        <f>AI10/E10*D10</f>
        <v>0.496</v>
      </c>
      <c r="AL10" s="274">
        <f>AI10/E10</f>
        <v>0.02594</v>
      </c>
      <c r="AM10" s="179" t="s">
        <v>47</v>
      </c>
      <c r="AN10" s="181"/>
      <c r="AO10" s="172">
        <v>1580.89</v>
      </c>
      <c r="AP10" s="172">
        <f>AJ10*AC10</f>
        <v>135371.61</v>
      </c>
      <c r="AQ10" s="176">
        <f>AP10/C10</f>
        <v>41.01</v>
      </c>
    </row>
    <row r="11" spans="1:43" ht="15">
      <c r="A11" s="170">
        <v>3</v>
      </c>
      <c r="B11" s="174" t="s">
        <v>41</v>
      </c>
      <c r="C11" s="176">
        <v>10021.2</v>
      </c>
      <c r="D11" s="176">
        <v>0</v>
      </c>
      <c r="E11" s="172">
        <f>C11+D11</f>
        <v>10021.2</v>
      </c>
      <c r="F11" s="268">
        <v>611.4</v>
      </c>
      <c r="G11" s="172">
        <f>F11*1.022</f>
        <v>624.85</v>
      </c>
      <c r="H11" s="195">
        <f>G11-T11</f>
        <v>624.85</v>
      </c>
      <c r="I11" s="195">
        <f>H11*AB11</f>
        <v>42.34</v>
      </c>
      <c r="J11" s="275">
        <v>391</v>
      </c>
      <c r="K11" s="276">
        <v>0.023</v>
      </c>
      <c r="L11" s="178">
        <v>1819.6</v>
      </c>
      <c r="M11" s="174" t="s">
        <v>41</v>
      </c>
      <c r="N11" s="175">
        <f>K11*L11</f>
        <v>41.85</v>
      </c>
      <c r="O11" s="175">
        <f>N11*AF11</f>
        <v>5391.54</v>
      </c>
      <c r="P11" s="176">
        <f>O11/E11</f>
        <v>0.54</v>
      </c>
      <c r="Q11" s="277">
        <v>376</v>
      </c>
      <c r="R11" s="278">
        <v>531.23</v>
      </c>
      <c r="S11" s="279">
        <f>J11-Q11</f>
        <v>15</v>
      </c>
      <c r="T11" s="280"/>
      <c r="U11" s="270"/>
      <c r="V11" s="172">
        <v>8.4</v>
      </c>
      <c r="W11" s="172">
        <v>63</v>
      </c>
      <c r="X11" s="173">
        <f>W11/S11</f>
        <v>4.2</v>
      </c>
      <c r="Y11" s="179" t="s">
        <v>41</v>
      </c>
      <c r="Z11" s="271">
        <v>21.71</v>
      </c>
      <c r="AA11" s="172">
        <f>H11*Z11</f>
        <v>13565.49</v>
      </c>
      <c r="AB11" s="208">
        <v>0.06776</v>
      </c>
      <c r="AC11" s="172">
        <v>1580.89</v>
      </c>
      <c r="AD11" s="172">
        <f>I11*AC11</f>
        <v>66934.88</v>
      </c>
      <c r="AE11" s="172">
        <f>AA11+AD11</f>
        <v>80500.37</v>
      </c>
      <c r="AF11" s="205">
        <f>AE11/H11</f>
        <v>128.83</v>
      </c>
      <c r="AG11" s="180" t="e">
        <f>AE11/#REF!</f>
        <v>#REF!</v>
      </c>
      <c r="AH11" s="272">
        <v>323.774</v>
      </c>
      <c r="AI11" s="273">
        <f>AH11-I11-U11</f>
        <v>281.434</v>
      </c>
      <c r="AJ11" s="270">
        <f>AI11/E11*C11</f>
        <v>281.434</v>
      </c>
      <c r="AK11" s="270">
        <f>AI11/E11*D11</f>
        <v>0</v>
      </c>
      <c r="AL11" s="274">
        <f>AI11/E11</f>
        <v>0.02808</v>
      </c>
      <c r="AM11" s="179" t="s">
        <v>41</v>
      </c>
      <c r="AN11" s="181"/>
      <c r="AO11" s="172">
        <v>1580.89</v>
      </c>
      <c r="AP11" s="172">
        <f>AJ11*AC11</f>
        <v>444916.2</v>
      </c>
      <c r="AQ11" s="176">
        <f>AP11/C11</f>
        <v>44.4</v>
      </c>
    </row>
    <row r="12" spans="1:43" ht="15">
      <c r="A12" s="170"/>
      <c r="B12" s="174"/>
      <c r="C12" s="176"/>
      <c r="D12" s="281"/>
      <c r="E12" s="172"/>
      <c r="F12" s="170"/>
      <c r="G12" s="172"/>
      <c r="H12" s="195"/>
      <c r="I12" s="195"/>
      <c r="J12" s="282" t="s">
        <v>107</v>
      </c>
      <c r="K12" s="276"/>
      <c r="L12" s="178"/>
      <c r="M12" s="174"/>
      <c r="N12" s="175"/>
      <c r="O12" s="175"/>
      <c r="P12" s="176"/>
      <c r="Q12" s="283"/>
      <c r="R12" s="284" t="s">
        <v>107</v>
      </c>
      <c r="S12" s="279"/>
      <c r="T12" s="280"/>
      <c r="U12" s="270"/>
      <c r="V12" s="172"/>
      <c r="W12" s="172"/>
      <c r="X12" s="173"/>
      <c r="Y12" s="179"/>
      <c r="Z12" s="271"/>
      <c r="AA12" s="172"/>
      <c r="AB12" s="208"/>
      <c r="AC12" s="176"/>
      <c r="AD12" s="172"/>
      <c r="AE12" s="172"/>
      <c r="AF12" s="205"/>
      <c r="AG12" s="180"/>
      <c r="AH12" s="272"/>
      <c r="AI12" s="273"/>
      <c r="AJ12" s="270"/>
      <c r="AK12" s="270"/>
      <c r="AL12" s="274"/>
      <c r="AM12" s="179"/>
      <c r="AN12" s="181"/>
      <c r="AO12" s="176"/>
      <c r="AP12" s="172"/>
      <c r="AQ12" s="176"/>
    </row>
    <row r="13" spans="1:43" ht="15">
      <c r="A13" s="170"/>
      <c r="B13" s="206" t="s">
        <v>75</v>
      </c>
      <c r="C13" s="285">
        <f>SUM(C9:C12)</f>
        <v>16627.4</v>
      </c>
      <c r="D13" s="285">
        <f aca="true" t="shared" si="0" ref="D13:J13">SUM(D9:D11)</f>
        <v>38.4</v>
      </c>
      <c r="E13" s="286">
        <f t="shared" si="0"/>
        <v>16665.8</v>
      </c>
      <c r="F13" s="287">
        <f t="shared" si="0"/>
        <v>978.3</v>
      </c>
      <c r="G13" s="287">
        <f t="shared" si="0"/>
        <v>999.83</v>
      </c>
      <c r="H13" s="197">
        <f t="shared" si="0"/>
        <v>999.17</v>
      </c>
      <c r="I13" s="197">
        <f t="shared" si="0"/>
        <v>67.704</v>
      </c>
      <c r="J13" s="288">
        <f t="shared" si="0"/>
        <v>657</v>
      </c>
      <c r="K13" s="197"/>
      <c r="L13" s="285">
        <f>SUM(L9:L11)</f>
        <v>2705.3</v>
      </c>
      <c r="M13" s="206" t="s">
        <v>75</v>
      </c>
      <c r="N13" s="289">
        <f>SUM(N9:N11)</f>
        <v>62.22</v>
      </c>
      <c r="O13" s="175">
        <f>SUM(O9:O12)</f>
        <v>8015.81</v>
      </c>
      <c r="P13" s="176"/>
      <c r="Q13" s="290">
        <f aca="true" t="shared" si="1" ref="Q13:W13">SUM(Q9:Q11)</f>
        <v>635</v>
      </c>
      <c r="R13" s="291">
        <f t="shared" si="1"/>
        <v>880.68</v>
      </c>
      <c r="S13" s="290">
        <f t="shared" si="1"/>
        <v>22</v>
      </c>
      <c r="T13" s="197">
        <f t="shared" si="1"/>
        <v>0.66</v>
      </c>
      <c r="U13" s="292">
        <f t="shared" si="1"/>
        <v>0.045</v>
      </c>
      <c r="V13" s="286">
        <f t="shared" si="1"/>
        <v>16.8</v>
      </c>
      <c r="W13" s="172">
        <f t="shared" si="1"/>
        <v>92.4</v>
      </c>
      <c r="X13" s="182"/>
      <c r="Y13" s="182"/>
      <c r="Z13" s="182"/>
      <c r="AA13" s="286">
        <f>SUM(AA9:AA11)</f>
        <v>21691.98</v>
      </c>
      <c r="AB13" s="208"/>
      <c r="AC13" s="182"/>
      <c r="AD13" s="286">
        <f>SUM(AD9:AD11)</f>
        <v>107032.58</v>
      </c>
      <c r="AE13" s="286">
        <f>SUM(AE9:AE11)</f>
        <v>128724.56</v>
      </c>
      <c r="AF13" s="205">
        <f>AF11</f>
        <v>128.83</v>
      </c>
      <c r="AG13" s="182" t="e">
        <f>SUM(AG11:AG11)</f>
        <v>#REF!</v>
      </c>
      <c r="AH13" s="293">
        <f>SUM(AH9:AH11)</f>
        <v>530.498</v>
      </c>
      <c r="AI13" s="294">
        <f>SUM(AI9:AI11)</f>
        <v>462.749</v>
      </c>
      <c r="AJ13" s="292">
        <f>SUM(AJ9:AJ11)</f>
        <v>461.7</v>
      </c>
      <c r="AK13" s="292">
        <f>SUM(AK9:AK11)</f>
        <v>1.049</v>
      </c>
      <c r="AL13" s="274"/>
      <c r="AM13" s="182">
        <f>SUM(AM11:AM11)</f>
        <v>0</v>
      </c>
      <c r="AN13" s="182">
        <f>SUM(AN11:AN11)</f>
        <v>0</v>
      </c>
      <c r="AO13" s="182"/>
      <c r="AP13" s="286">
        <f>SUM(AP9:AP11)</f>
        <v>729896.92</v>
      </c>
      <c r="AQ13" s="182">
        <f>SUM(AQ11:AQ11)</f>
        <v>44.4</v>
      </c>
    </row>
    <row r="14" spans="5:43" ht="12.75">
      <c r="E14" s="160"/>
      <c r="F14" s="160"/>
      <c r="G14" s="295"/>
      <c r="H14" s="165"/>
      <c r="I14" s="165"/>
      <c r="J14" s="165"/>
      <c r="AG14" s="161"/>
      <c r="AH14" s="157"/>
      <c r="AI14" s="157"/>
      <c r="AJ14" s="163"/>
      <c r="AK14" s="163"/>
      <c r="AL14" s="157"/>
      <c r="AM14" s="157"/>
      <c r="AN14" s="157"/>
      <c r="AO14" s="157"/>
      <c r="AP14" s="157"/>
      <c r="AQ14" s="157"/>
    </row>
    <row r="15" spans="1:43" ht="46.5" customHeight="1">
      <c r="A15" s="296" t="s">
        <v>107</v>
      </c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159"/>
      <c r="T15" s="159"/>
      <c r="U15" s="159"/>
      <c r="V15" s="159"/>
      <c r="W15" s="159" t="s">
        <v>107</v>
      </c>
      <c r="X15" s="159"/>
      <c r="Y15" s="159"/>
      <c r="Z15" s="159"/>
      <c r="AA15" s="159"/>
      <c r="AB15" s="159"/>
      <c r="AC15" s="159"/>
      <c r="AD15" s="159"/>
      <c r="AE15" s="159"/>
      <c r="AF15" s="159"/>
      <c r="AG15" s="297"/>
      <c r="AH15" s="157"/>
      <c r="AI15" s="157"/>
      <c r="AJ15" s="163"/>
      <c r="AK15" s="157"/>
      <c r="AL15" s="157"/>
      <c r="AM15" s="157"/>
      <c r="AN15" s="157"/>
      <c r="AO15" s="157"/>
      <c r="AP15" s="157"/>
      <c r="AQ15" s="157"/>
    </row>
    <row r="16" spans="1:43" ht="12.75">
      <c r="A16" s="167" t="s">
        <v>123</v>
      </c>
      <c r="B16" s="167"/>
      <c r="F16" s="169"/>
      <c r="T16" s="169"/>
      <c r="U16" s="169"/>
      <c r="V16" s="169"/>
      <c r="AB16" s="169"/>
      <c r="AG16" s="161"/>
      <c r="AH16" s="157"/>
      <c r="AI16" s="169"/>
      <c r="AJ16" s="163"/>
      <c r="AK16" s="157"/>
      <c r="AL16" s="157"/>
      <c r="AM16" s="157"/>
      <c r="AN16" s="157"/>
      <c r="AO16" s="157"/>
      <c r="AP16" s="157"/>
      <c r="AQ16" s="157"/>
    </row>
    <row r="17" spans="1:43" ht="12.75">
      <c r="A17" s="168" t="s">
        <v>124</v>
      </c>
      <c r="B17" s="207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9"/>
      <c r="P17" s="299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</row>
    <row r="18" spans="34:43" ht="15">
      <c r="AH18" s="157"/>
      <c r="AI18" s="157"/>
      <c r="AJ18" s="164"/>
      <c r="AK18" s="157"/>
      <c r="AL18" s="157"/>
      <c r="AM18" s="157"/>
      <c r="AN18" s="157"/>
      <c r="AO18" s="157"/>
      <c r="AP18" s="157"/>
      <c r="AQ18" s="157"/>
    </row>
    <row r="19" spans="34:43" ht="12.75">
      <c r="AH19" s="157"/>
      <c r="AI19" s="157"/>
      <c r="AJ19" s="163"/>
      <c r="AK19" s="157"/>
      <c r="AL19" s="157"/>
      <c r="AM19" s="157"/>
      <c r="AN19" s="157"/>
      <c r="AO19" s="157"/>
      <c r="AP19" s="157"/>
      <c r="AQ19" s="157"/>
    </row>
    <row r="20" spans="34:43" ht="12.75"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</row>
    <row r="21" spans="34:43" ht="12.75"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</row>
    <row r="22" spans="34:43" ht="12.75"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</row>
    <row r="23" spans="34:43" ht="12.75"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</row>
    <row r="24" spans="34:43" ht="12.75"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</row>
    <row r="25" spans="34:43" ht="12.75"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</row>
    <row r="26" spans="34:43" ht="12.75"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</row>
    <row r="27" spans="34:43" ht="12.75"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</row>
    <row r="28" spans="34:43" ht="12.75"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</row>
    <row r="29" spans="34:43" ht="12.75"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</row>
    <row r="30" spans="34:43" ht="12.75"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</row>
    <row r="31" spans="34:43" ht="12.75"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</row>
    <row r="32" spans="34:43" ht="12.75"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</row>
    <row r="33" spans="34:43" ht="12.75"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</row>
    <row r="34" spans="34:43" ht="12.75"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</row>
    <row r="35" spans="34:43" ht="12.75"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</row>
    <row r="36" spans="34:43" ht="12.75"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</row>
    <row r="37" spans="34:43" ht="12.75"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</row>
    <row r="38" spans="34:43" ht="12.75"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</row>
    <row r="39" spans="34:43" ht="12.75"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</row>
    <row r="40" spans="34:43" ht="12.75"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</row>
    <row r="41" spans="34:43" ht="12.75"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</row>
    <row r="42" spans="34:43" ht="12.75"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</row>
    <row r="43" spans="34:43" ht="12.75"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</row>
    <row r="44" spans="34:43" ht="12.75"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</row>
    <row r="45" spans="34:43" ht="12.75"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</row>
    <row r="46" spans="34:43" ht="12.75"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</row>
    <row r="47" spans="34:43" ht="12.75"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</row>
    <row r="48" spans="34:43" ht="12.75"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</row>
    <row r="49" spans="34:43" ht="12.75"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</row>
    <row r="50" spans="34:43" ht="12.75"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</row>
    <row r="51" spans="34:43" ht="12.75"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</row>
    <row r="52" spans="34:43" ht="12.75"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</row>
    <row r="53" spans="34:43" ht="12.75"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</row>
    <row r="54" spans="34:43" ht="12.75"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</row>
    <row r="55" spans="34:43" ht="12.75"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</row>
    <row r="56" spans="34:43" ht="12.75"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</row>
    <row r="57" spans="34:43" ht="12.75"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</row>
    <row r="58" spans="34:43" ht="12.75"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</row>
    <row r="59" spans="34:43" ht="12.75"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</row>
    <row r="60" spans="34:43" ht="12.75"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</row>
    <row r="61" spans="34:43" ht="12.75"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</row>
    <row r="62" spans="34:43" ht="12.75"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</row>
    <row r="63" spans="34:43" ht="12.75"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</row>
    <row r="64" spans="34:43" ht="12.75"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</row>
    <row r="65" spans="34:43" ht="12.75"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</row>
    <row r="66" spans="34:43" ht="12.75"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</row>
    <row r="67" spans="34:43" ht="12.75"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</row>
    <row r="68" spans="34:43" ht="12.75"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</row>
    <row r="69" spans="34:43" ht="12.75"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</row>
    <row r="70" spans="34:43" ht="12.75"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</row>
    <row r="71" spans="34:43" ht="12.75"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</row>
    <row r="72" spans="34:43" ht="12.75"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</row>
    <row r="73" spans="34:43" ht="12.75"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</row>
    <row r="74" spans="34:43" ht="12.75"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</row>
    <row r="75" spans="34:43" ht="12.75"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</row>
    <row r="76" spans="34:43" ht="12.75"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</row>
    <row r="77" spans="34:43" ht="12.75"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</row>
    <row r="78" spans="34:43" ht="12.75"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</row>
    <row r="79" spans="34:43" ht="12.75"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</row>
    <row r="80" spans="34:43" ht="12.75"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</row>
    <row r="81" spans="34:43" ht="12.75"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</row>
    <row r="82" spans="34:43" ht="12.75"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</row>
    <row r="83" spans="34:43" ht="12.75"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</row>
    <row r="84" spans="34:43" ht="12.75"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</row>
    <row r="85" spans="34:43" ht="12.75"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</row>
    <row r="86" spans="34:43" ht="12.75"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</row>
    <row r="87" spans="34:43" ht="12.75"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</row>
    <row r="88" spans="34:43" ht="12.75"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</row>
    <row r="89" spans="34:43" ht="12.75"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</row>
    <row r="90" spans="34:43" ht="12.75"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</row>
    <row r="91" spans="34:43" ht="12.75"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</row>
    <row r="92" spans="34:43" ht="12.75"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</row>
    <row r="93" spans="34:43" ht="12.75"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</row>
    <row r="94" spans="34:43" ht="12.75"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</row>
    <row r="95" spans="34:43" ht="12.75"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</row>
    <row r="96" spans="34:43" ht="12.75"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</row>
    <row r="97" spans="34:43" ht="12.75"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</row>
    <row r="98" spans="34:43" ht="12.75"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</row>
    <row r="99" spans="34:43" ht="12.75"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</row>
    <row r="100" spans="34:43" ht="12.75"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</row>
    <row r="101" spans="34:43" ht="12.75"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</row>
    <row r="102" spans="34:43" ht="12.75"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</row>
    <row r="103" spans="34:43" ht="12.75"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</row>
    <row r="104" spans="34:43" ht="12.75"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</row>
    <row r="105" spans="34:43" ht="12.75"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</row>
    <row r="106" spans="34:43" ht="12.75"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</row>
    <row r="107" spans="34:43" ht="12.75"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</row>
    <row r="108" spans="34:43" ht="12.75"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</row>
    <row r="109" spans="34:43" ht="12.75"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</row>
    <row r="110" spans="34:43" ht="12.75"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</row>
    <row r="111" spans="34:43" ht="12.75"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</row>
    <row r="112" spans="34:43" ht="12.75"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</row>
    <row r="113" spans="34:43" ht="12.75"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</row>
    <row r="114" spans="34:43" ht="12.75"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</row>
    <row r="115" spans="34:43" ht="12.75"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</row>
    <row r="116" spans="34:43" ht="12.75"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</row>
    <row r="117" spans="34:43" ht="12.75"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</row>
    <row r="118" spans="34:43" ht="12.75"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</row>
    <row r="119" spans="34:43" ht="12.75"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</row>
    <row r="120" spans="34:43" ht="12.75"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</row>
    <row r="121" spans="34:43" ht="12.75"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</row>
    <row r="122" spans="34:43" ht="12.75"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</row>
    <row r="123" spans="34:43" ht="12.75"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</row>
    <row r="124" spans="34:43" ht="12.75"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</row>
    <row r="125" spans="34:43" ht="12.75"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</row>
    <row r="126" spans="34:43" ht="12.75"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</row>
    <row r="127" spans="34:43" ht="12.75"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</row>
    <row r="128" spans="34:43" ht="12.75"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</row>
    <row r="129" spans="34:43" ht="12.75"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</row>
    <row r="130" spans="34:43" ht="12.75"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</row>
    <row r="131" spans="34:43" ht="12.75"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</row>
    <row r="132" spans="34:43" ht="12.75"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</row>
    <row r="133" spans="34:43" ht="12.75"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</row>
    <row r="134" spans="34:43" ht="12.75"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</row>
    <row r="135" spans="34:43" ht="12.75"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</row>
    <row r="136" spans="34:43" ht="12.75"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</row>
    <row r="137" spans="34:43" ht="12.75"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</row>
    <row r="138" spans="34:43" ht="12.75"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</row>
    <row r="139" spans="34:43" ht="12.75"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</row>
    <row r="140" spans="34:43" ht="12.75"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</row>
    <row r="141" spans="34:43" ht="12.75"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</row>
    <row r="142" spans="34:43" ht="12.75"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</row>
    <row r="143" spans="34:43" ht="12.75"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</row>
    <row r="144" spans="34:43" ht="12.75"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</row>
    <row r="145" spans="34:43" ht="12.75"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</row>
    <row r="146" spans="34:43" ht="12.75"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</row>
    <row r="147" spans="34:43" ht="12.75"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</row>
    <row r="148" spans="34:43" ht="12.75"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</row>
    <row r="149" spans="34:43" ht="12.75"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</row>
    <row r="150" spans="34:43" ht="12.75"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</row>
    <row r="151" spans="34:43" ht="12.75"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</row>
    <row r="152" spans="34:43" ht="12.75"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</row>
    <row r="153" spans="34:43" ht="12.75"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</row>
    <row r="154" spans="34:43" ht="12.75"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</row>
    <row r="155" spans="34:43" ht="12.75"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</row>
    <row r="156" spans="34:43" ht="12.75"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</row>
    <row r="157" spans="34:43" ht="12.75"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</row>
    <row r="158" spans="34:43" ht="12.75"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</row>
    <row r="159" spans="34:43" ht="12.75"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</row>
    <row r="160" spans="34:43" ht="12.75"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</row>
    <row r="161" spans="34:43" ht="12.75"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</row>
    <row r="162" spans="34:43" ht="12.75"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</row>
    <row r="163" spans="34:43" ht="12.75"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</row>
    <row r="164" spans="34:43" ht="12.75"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</row>
    <row r="165" spans="34:43" ht="12.75"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</row>
    <row r="166" spans="34:43" ht="12.75"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</row>
    <row r="167" spans="34:43" ht="12.75"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</row>
    <row r="168" spans="34:43" ht="12.75"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</row>
    <row r="169" spans="34:43" ht="12.75"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</row>
    <row r="170" spans="34:43" ht="12.75"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</row>
    <row r="171" spans="34:43" ht="12.75"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</row>
    <row r="172" spans="34:43" ht="12.75"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</row>
    <row r="173" spans="34:43" ht="12.75"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</row>
    <row r="174" spans="34:43" ht="12.75"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</row>
    <row r="175" spans="34:43" ht="12.75"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</row>
    <row r="176" spans="34:43" ht="12.75"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</row>
    <row r="177" spans="34:43" ht="12.75"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</row>
    <row r="178" spans="34:43" ht="12.75"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</row>
    <row r="179" spans="34:43" ht="12.75"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</row>
    <row r="180" spans="34:43" ht="12.75"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</row>
  </sheetData>
  <sheetProtection/>
  <mergeCells count="25">
    <mergeCell ref="K6:K7"/>
    <mergeCell ref="C5:C7"/>
    <mergeCell ref="A5:A7"/>
    <mergeCell ref="D5:D7"/>
    <mergeCell ref="G5:AG5"/>
    <mergeCell ref="X6:X7"/>
    <mergeCell ref="AM5:AQ5"/>
    <mergeCell ref="L6:L7"/>
    <mergeCell ref="Z6:AG6"/>
    <mergeCell ref="AI6:AK6"/>
    <mergeCell ref="C4:D4"/>
    <mergeCell ref="AI5:AL5"/>
    <mergeCell ref="R6:R7"/>
    <mergeCell ref="Y6:Y7"/>
    <mergeCell ref="N6:N7"/>
    <mergeCell ref="B3:AG3"/>
    <mergeCell ref="B2:AG2"/>
    <mergeCell ref="C17:N17"/>
    <mergeCell ref="A15:R15"/>
    <mergeCell ref="W6:W7"/>
    <mergeCell ref="T6:T7"/>
    <mergeCell ref="Q6:Q7"/>
    <mergeCell ref="J6:J7"/>
    <mergeCell ref="E5:E7"/>
    <mergeCell ref="B5:B7"/>
  </mergeCells>
  <printOptions/>
  <pageMargins left="0.3937007874015748" right="0" top="0.3937007874015748" bottom="0.3937007874015748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2021-03-05T09:10:30Z</cp:lastPrinted>
  <dcterms:created xsi:type="dcterms:W3CDTF">2007-11-09T11:35:30Z</dcterms:created>
  <dcterms:modified xsi:type="dcterms:W3CDTF">2021-04-19T06:26:10Z</dcterms:modified>
  <cp:category/>
  <cp:version/>
  <cp:contentType/>
  <cp:contentStatus/>
</cp:coreProperties>
</file>