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<sst xmlns="http://schemas.openxmlformats.org/spreadsheetml/2006/main" count="346" uniqueCount="139">
  <si>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</si>
  <si>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</si>
  <si>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</si>
  <si>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</si>
  <si>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</si>
  <si>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</si>
  <si>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</si>
  <si>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</si>
  <si>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</si>
  <si>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</si>
  <si>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</si>
  <si>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</si>
  <si>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</si>
  <si>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</si>
  <si>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</si>
  <si>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</si>
  <si>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</si>
  <si>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</si>
  <si>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</si>
  <si>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</si>
  <si>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</si>
  <si>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</si>
  <si>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</si>
  <si>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</si>
  <si>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</si>
  <si>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</si>
  <si>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</si>
  <si>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</si>
  <si>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</si>
  <si>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</si>
  <si>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</si>
  <si>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</si>
  <si>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</si>
  <si>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</si>
  <si>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</si>
  <si>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</si>
  <si>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</si>
  <si>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</si>
  <si>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</si>
  <si>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</si>
  <si>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</si>
  <si>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</si>
  <si>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</si>
  <si>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</si>
  <si>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</si>
  <si>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</si>
  <si>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</si>
  <si>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</si>
  <si>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</si>
  <si>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</si>
  <si>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</si>
  <si>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</si>
  <si>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</si>
  <si>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</si>
  <si>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</si>
  <si>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</si>
  <si>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</si>
  <si>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</si>
  <si>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</si>
  <si>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</si>
  <si>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</si>
  <si>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</si>
  <si>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</si>
  <si>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</si>
  <si>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</si>
  <si>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</si>
  <si>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</si>
  <si>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</si>
  <si>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</si>
  <si>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</si>
  <si>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</si>
  <si>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</si>
  <si>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</si>
  <si>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</si>
  <si>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</si>
  <si>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</si>
  <si>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</si>
  <si>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</si>
  <si>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</si>
  <si>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</si>
  <si>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</si>
  <si>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</si>
  <si>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</si>
  <si>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</si>
  <si>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</si>
  <si>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</si>
  <si>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</si>
  <si>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</si>
  <si>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</si>
  <si>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</si>
  <si>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</si>
  <si>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</si>
  <si>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</si>
  <si>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</si>
  <si>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</si>
  <si>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</si>
  <si>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</si>
  <si>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</si>
  <si>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</si>
  <si>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</si>
  <si>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</si>
  <si>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</si>
  <si>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</si>
  <si>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</si>
  <si>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</si>
  <si>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>основные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</si>
  <si>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</si>
  <si>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</si>
  <si>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</si>
  <si>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</si>
  <si>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</si>
  <si>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</si>
  <si>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</si>
  <si>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</si>
  <si>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</si>
  <si>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</si>
  <si>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</si>
  <si>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</si>
  <si>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</si>
  <si>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</si>
  <si>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Всего количество ХВС,м3 (ОДПУ-м3, НЕЖИЛЫЕ ПОМЕЩЕНИЯ) гр.6-гр.24</t>
  </si>
  <si>
    <t>ХВС, м3 собств. пом. без ИПУ</t>
  </si>
  <si>
    <t>24а</t>
  </si>
  <si>
    <t>ВСЕГО холодная вода, м3 на проживающих человек без ИПУ, гр.6-гр.13-гр.22-гр.24-гр.24а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</si>
  <si>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</si>
  <si>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</si>
  <si>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</si>
  <si>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</si>
  <si>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</si>
  <si>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</si>
  <si>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РАСЧЕТ КОММУНАЛЬНЫХ УСЛУГ ПО ВОДОСНАБЖЕНИЮ И ВОДООТВЕДЕНИЮ за НОЯБРЬ 2017 года</t>
  </si>
  <si>
    <t xml:space="preserve">Показания ОДПУ, м3 ХВС на 26.10.2017 г. </t>
  </si>
  <si>
    <t>Показания ОДПУ, м3 ХВС на 25.11.2017 г.</t>
  </si>
  <si>
    <t xml:space="preserve">Всего количество ХВС,м3 по ОДПУ за месяц (31 день). </t>
  </si>
  <si>
    <t>Примечание: Эн. 5  расход ХВС в НОЯБРЕ 2017 г. составил 661 м3 показания ПУ 55802 56463</t>
  </si>
  <si>
    <t>Эн.6 расход ХВС составил 1322 м3 показания ПУ  51786 53108</t>
  </si>
  <si>
    <t>Всего: 1322-661=661 м3 - Эн. д.6</t>
  </si>
  <si>
    <t>Добор (перерасчет), м3</t>
  </si>
  <si>
    <t>ИТОГО: ХВС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</si>
</sst>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14" fillId="39" borderId="10" xfId="0" applyNumberFormat="1" applyFont="1" applyFill="1" applyBorder="1" applyAlignment="1">
      <alignment horizontal="center"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4" fontId="2" fillId="39" borderId="10" xfId="0" applyNumberFormat="1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17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2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2" fontId="15" fillId="39" borderId="13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2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8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2" fontId="6" fillId="39" borderId="12" xfId="0" applyNumberFormat="1" applyFont="1" applyFill="1" applyBorder="1" applyAlignment="1">
      <alignment horizontal="center"/>
    </xf>
    <xf numFmtId="2" fontId="6" fillId="39" borderId="11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172" fontId="15" fillId="39" borderId="24" xfId="0" applyNumberFormat="1" applyFont="1" applyFill="1" applyBorder="1" applyAlignment="1">
      <alignment horizontal="center"/>
    </xf>
    <xf numFmtId="172" fontId="15" fillId="39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5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51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61" xfId="53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/>
    </xf>
    <xf numFmtId="1" fontId="0" fillId="39" borderId="62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4" xfId="0" applyNumberFormat="1" applyFont="1" applyFill="1" applyBorder="1" applyAlignment="1">
      <alignment horizontal="center"/>
    </xf>
    <xf numFmtId="1" fontId="0" fillId="39" borderId="62" xfId="52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 vertical="center"/>
    </xf>
    <xf numFmtId="2" fontId="13" fillId="39" borderId="10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0" fontId="0" fillId="39" borderId="18" xfId="0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0" fontId="14" fillId="39" borderId="3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2" fontId="14" fillId="39" borderId="10" xfId="0" applyNumberFormat="1" applyFont="1" applyFill="1" applyBorder="1" applyAlignment="1">
      <alignment horizontal="center"/>
    </xf>
    <xf numFmtId="2" fontId="14" fillId="39" borderId="19" xfId="0" applyNumberFormat="1" applyFont="1" applyFill="1" applyBorder="1" applyAlignment="1">
      <alignment horizontal="center"/>
    </xf>
    <xf numFmtId="1" fontId="14" fillId="39" borderId="18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left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 wrapText="1"/>
    </xf>
    <xf numFmtId="0" fontId="13" fillId="39" borderId="0" xfId="0" applyFont="1" applyFill="1" applyAlignment="1">
      <alignment horizontal="left"/>
    </xf>
    <xf numFmtId="0" fontId="13" fillId="39" borderId="0" xfId="0" applyFont="1" applyFill="1" applyAlignment="1">
      <alignment horizontal="left" wrapText="1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8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18" fillId="39" borderId="0" xfId="0" applyFont="1" applyFill="1" applyAlignment="1">
      <alignment vertical="top" wrapText="1"/>
    </xf>
    <xf numFmtId="2" fontId="21" fillId="39" borderId="0" xfId="0" applyNumberFormat="1" applyFont="1" applyFill="1" applyAlignment="1">
      <alignment/>
    </xf>
    <xf numFmtId="0" fontId="18" fillId="39" borderId="0" xfId="0" applyFont="1" applyFill="1" applyAlignment="1">
      <alignment horizontal="left" wrapText="1"/>
    </xf>
    <xf numFmtId="0" fontId="0" fillId="39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86" t="s">
        <v>96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4:15" ht="12.75">
      <c r="N6">
        <v>24.91</v>
      </c>
      <c r="O6">
        <v>210.51</v>
      </c>
    </row>
    <row r="7" spans="1:48" ht="13.5" customHeight="1" thickBot="1">
      <c r="A7" s="278" t="s">
        <v>0</v>
      </c>
      <c r="B7" s="278" t="s">
        <v>1</v>
      </c>
      <c r="C7" s="278" t="s">
        <v>77</v>
      </c>
      <c r="D7" s="287" t="s">
        <v>6</v>
      </c>
      <c r="E7" s="288"/>
      <c r="F7" s="289"/>
      <c r="G7" s="278" t="s">
        <v>59</v>
      </c>
      <c r="H7" s="278" t="s">
        <v>90</v>
      </c>
      <c r="I7" s="12"/>
      <c r="J7" s="290"/>
      <c r="K7" s="290"/>
      <c r="L7" s="290"/>
      <c r="M7" s="280" t="s">
        <v>5</v>
      </c>
      <c r="N7" s="281"/>
      <c r="O7" s="281"/>
      <c r="P7" s="281"/>
      <c r="Q7" s="282"/>
      <c r="R7" s="282"/>
      <c r="S7" s="283"/>
      <c r="T7" s="276" t="s">
        <v>87</v>
      </c>
      <c r="U7" s="273" t="s">
        <v>7</v>
      </c>
      <c r="V7" s="274"/>
      <c r="W7" s="275"/>
      <c r="X7" s="264" t="s">
        <v>11</v>
      </c>
      <c r="Y7" s="265"/>
      <c r="Z7" s="265"/>
      <c r="AA7" s="266"/>
      <c r="AB7" s="266"/>
      <c r="AC7" s="266"/>
      <c r="AD7" s="266"/>
      <c r="AE7" s="267"/>
      <c r="AF7" s="71"/>
      <c r="AG7" s="58"/>
      <c r="AH7" s="58"/>
      <c r="AI7" s="58"/>
      <c r="AJ7" s="97"/>
      <c r="AK7" s="97"/>
      <c r="AL7" s="268" t="s">
        <v>63</v>
      </c>
      <c r="AM7" s="269"/>
      <c r="AN7" s="269"/>
      <c r="AO7" s="269"/>
      <c r="AP7" s="269"/>
      <c r="AQ7" s="270"/>
      <c r="AR7" s="95"/>
      <c r="AS7" s="134"/>
      <c r="AT7" s="284" t="s">
        <v>88</v>
      </c>
      <c r="AU7" s="278" t="s">
        <v>0</v>
      </c>
      <c r="AV7" s="278" t="s">
        <v>1</v>
      </c>
    </row>
    <row r="8" spans="1:48" ht="100.5" customHeight="1">
      <c r="A8" s="279"/>
      <c r="B8" s="279"/>
      <c r="C8" s="279"/>
      <c r="D8" s="12" t="s">
        <v>2</v>
      </c>
      <c r="E8" s="12" t="s">
        <v>3</v>
      </c>
      <c r="F8" s="10" t="s">
        <v>10</v>
      </c>
      <c r="G8" s="279"/>
      <c r="H8" s="279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85"/>
      <c r="AU8" s="279"/>
      <c r="AV8" s="279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1" t="s">
        <v>91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1"/>
  <sheetViews>
    <sheetView tabSelected="1" zoomScalePageLayoutView="0" workbookViewId="0" topLeftCell="A1">
      <selection activeCell="A3" sqref="A3:Z3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14.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9" width="19.625" style="160" customWidth="1"/>
    <col min="30" max="30" width="10.125" style="160" customWidth="1"/>
    <col min="31" max="34" width="9.125" style="160" customWidth="1"/>
    <col min="35" max="35" width="11.875" style="160" customWidth="1"/>
    <col min="36" max="36" width="12.25390625" style="160" customWidth="1"/>
    <col min="37" max="39" width="9.125" style="160" customWidth="1"/>
    <col min="40" max="40" width="11.375" style="160" bestFit="1" customWidth="1"/>
    <col min="41" max="41" width="9.375" style="160" bestFit="1" customWidth="1"/>
    <col min="42" max="42" width="11.375" style="160" bestFit="1" customWidth="1"/>
    <col min="43" max="16384" width="9.125" style="160" customWidth="1"/>
  </cols>
  <sheetData>
    <row r="1" ht="12.75">
      <c r="A1" s="160" t="s">
        <v>106</v>
      </c>
    </row>
    <row r="2" spans="1:29" ht="18">
      <c r="A2" s="299" t="s">
        <v>130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53"/>
      <c r="AB2" s="253"/>
      <c r="AC2" s="253"/>
    </row>
    <row r="3" spans="1:29" ht="18.75" thickBot="1">
      <c r="A3" s="300" t="s">
        <v>117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254"/>
      <c r="AB3" s="254"/>
      <c r="AC3" s="254"/>
    </row>
    <row r="4" spans="1:29" ht="18.75" thickBot="1">
      <c r="A4" s="303" t="s">
        <v>105</v>
      </c>
      <c r="B4" s="304"/>
      <c r="C4" s="304"/>
      <c r="D4" s="255"/>
      <c r="E4" s="25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1"/>
      <c r="AA4" s="259"/>
      <c r="AB4" s="260"/>
      <c r="AC4" s="242"/>
    </row>
    <row r="5" spans="1:47" ht="13.5" customHeight="1">
      <c r="A5" s="323" t="s">
        <v>0</v>
      </c>
      <c r="B5" s="297" t="s">
        <v>1</v>
      </c>
      <c r="C5" s="297" t="s">
        <v>98</v>
      </c>
      <c r="D5" s="297" t="s">
        <v>99</v>
      </c>
      <c r="E5" s="324" t="s">
        <v>116</v>
      </c>
      <c r="F5" s="325" t="s">
        <v>103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6"/>
      <c r="AA5" s="261"/>
      <c r="AB5" s="261"/>
      <c r="AC5" s="32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</row>
    <row r="6" spans="1:47" ht="18" customHeight="1">
      <c r="A6" s="328"/>
      <c r="B6" s="298"/>
      <c r="C6" s="298"/>
      <c r="D6" s="298"/>
      <c r="E6" s="329"/>
      <c r="F6" s="296" t="s">
        <v>115</v>
      </c>
      <c r="G6" s="296"/>
      <c r="H6" s="296"/>
      <c r="I6" s="296"/>
      <c r="J6" s="222"/>
      <c r="K6" s="293" t="s">
        <v>114</v>
      </c>
      <c r="L6" s="291" t="s">
        <v>113</v>
      </c>
      <c r="M6" s="291" t="s">
        <v>112</v>
      </c>
      <c r="N6" s="256"/>
      <c r="O6" s="293" t="s">
        <v>119</v>
      </c>
      <c r="P6" s="256"/>
      <c r="Q6" s="256"/>
      <c r="R6" s="256"/>
      <c r="S6" s="256"/>
      <c r="T6" s="293" t="s">
        <v>111</v>
      </c>
      <c r="U6" s="293" t="s">
        <v>109</v>
      </c>
      <c r="V6" s="161"/>
      <c r="W6" s="293" t="s">
        <v>110</v>
      </c>
      <c r="X6" s="256"/>
      <c r="Y6" s="293" t="s">
        <v>123</v>
      </c>
      <c r="Z6" s="301" t="s">
        <v>128</v>
      </c>
      <c r="AA6" s="230"/>
      <c r="AB6" s="230"/>
      <c r="AC6" s="31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</row>
    <row r="7" spans="1:47" ht="115.5" customHeight="1" thickBot="1">
      <c r="A7" s="330"/>
      <c r="B7" s="294"/>
      <c r="C7" s="294"/>
      <c r="D7" s="294"/>
      <c r="E7" s="331"/>
      <c r="F7" s="258" t="s">
        <v>131</v>
      </c>
      <c r="G7" s="258" t="s">
        <v>132</v>
      </c>
      <c r="H7" s="258" t="s">
        <v>104</v>
      </c>
      <c r="I7" s="258" t="s">
        <v>133</v>
      </c>
      <c r="J7" s="223" t="s">
        <v>120</v>
      </c>
      <c r="K7" s="294"/>
      <c r="L7" s="292"/>
      <c r="M7" s="295"/>
      <c r="N7" s="240" t="s">
        <v>118</v>
      </c>
      <c r="O7" s="294"/>
      <c r="P7" s="229" t="s">
        <v>124</v>
      </c>
      <c r="Q7" s="239" t="s">
        <v>125</v>
      </c>
      <c r="R7" s="250" t="s">
        <v>126</v>
      </c>
      <c r="S7" s="250" t="s">
        <v>129</v>
      </c>
      <c r="T7" s="294"/>
      <c r="U7" s="294"/>
      <c r="V7" s="258" t="s">
        <v>127</v>
      </c>
      <c r="W7" s="294"/>
      <c r="X7" s="257" t="s">
        <v>121</v>
      </c>
      <c r="Y7" s="294"/>
      <c r="Z7" s="302"/>
      <c r="AA7" s="231" t="s">
        <v>137</v>
      </c>
      <c r="AB7" s="231" t="s">
        <v>138</v>
      </c>
      <c r="AC7" s="318" t="s">
        <v>81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</row>
    <row r="8" spans="1:47" ht="15.75" thickBot="1">
      <c r="A8" s="332">
        <v>1</v>
      </c>
      <c r="B8" s="212">
        <v>2</v>
      </c>
      <c r="C8" s="212" t="s">
        <v>100</v>
      </c>
      <c r="D8" s="212" t="s">
        <v>101</v>
      </c>
      <c r="E8" s="224">
        <v>3</v>
      </c>
      <c r="F8" s="212">
        <v>4</v>
      </c>
      <c r="G8" s="212">
        <v>5</v>
      </c>
      <c r="H8" s="212"/>
      <c r="I8" s="224">
        <v>6</v>
      </c>
      <c r="J8" s="226">
        <v>7</v>
      </c>
      <c r="K8" s="225">
        <v>8</v>
      </c>
      <c r="L8" s="213">
        <v>9</v>
      </c>
      <c r="M8" s="213">
        <v>10</v>
      </c>
      <c r="N8" s="213">
        <v>12</v>
      </c>
      <c r="O8" s="213">
        <v>13</v>
      </c>
      <c r="P8" s="236">
        <v>15</v>
      </c>
      <c r="Q8" s="238">
        <v>16</v>
      </c>
      <c r="R8" s="251">
        <v>17</v>
      </c>
      <c r="S8" s="251">
        <v>18</v>
      </c>
      <c r="T8" s="225">
        <v>21</v>
      </c>
      <c r="U8" s="213">
        <v>22</v>
      </c>
      <c r="V8" s="213">
        <v>23</v>
      </c>
      <c r="W8" s="213">
        <v>24</v>
      </c>
      <c r="X8" s="213" t="s">
        <v>122</v>
      </c>
      <c r="Y8" s="213">
        <v>25</v>
      </c>
      <c r="Z8" s="214">
        <v>26</v>
      </c>
      <c r="AA8" s="232"/>
      <c r="AB8" s="232"/>
      <c r="AC8" s="319">
        <v>27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</row>
    <row r="9" spans="1:47" ht="14.25">
      <c r="A9" s="333">
        <v>1</v>
      </c>
      <c r="B9" s="334" t="s">
        <v>12</v>
      </c>
      <c r="C9" s="221">
        <v>3171.3</v>
      </c>
      <c r="D9" s="220">
        <v>400.5</v>
      </c>
      <c r="E9" s="335">
        <f>C9+D9</f>
        <v>3571.8</v>
      </c>
      <c r="F9" s="215">
        <v>48478</v>
      </c>
      <c r="G9" s="215">
        <v>49025</v>
      </c>
      <c r="H9" s="215">
        <f>G9-F9</f>
        <v>547</v>
      </c>
      <c r="I9" s="215">
        <f>G9-F9</f>
        <v>547</v>
      </c>
      <c r="J9" s="227">
        <f aca="true" t="shared" si="0" ref="J9:J53">I9-W9</f>
        <v>529.185</v>
      </c>
      <c r="K9" s="336">
        <v>119</v>
      </c>
      <c r="L9" s="243">
        <v>0.033</v>
      </c>
      <c r="M9" s="210">
        <v>302.8</v>
      </c>
      <c r="N9" s="334" t="s">
        <v>12</v>
      </c>
      <c r="O9" s="210">
        <f>L9*M9</f>
        <v>9.99</v>
      </c>
      <c r="P9" s="210">
        <f>O9*AC9</f>
        <v>159.34</v>
      </c>
      <c r="Q9" s="249">
        <f>P9/E9</f>
        <v>0.04</v>
      </c>
      <c r="R9" s="159">
        <f>(O9*24.47)*2</f>
        <v>488.91</v>
      </c>
      <c r="S9" s="159">
        <f>R9/E9</f>
        <v>0.14</v>
      </c>
      <c r="T9" s="336">
        <v>111</v>
      </c>
      <c r="U9" s="337">
        <v>302.76</v>
      </c>
      <c r="V9" s="215">
        <f aca="true" t="shared" si="1" ref="V9:V53">K9-T9</f>
        <v>8</v>
      </c>
      <c r="W9" s="243">
        <v>17.815</v>
      </c>
      <c r="X9" s="243">
        <v>17.955</v>
      </c>
      <c r="Y9" s="243">
        <f>I9-O9-U9-W9-X9</f>
        <v>198.48</v>
      </c>
      <c r="Z9" s="211">
        <f>Y9/V9</f>
        <v>24.81</v>
      </c>
      <c r="AA9" s="233">
        <f>AB9-Z9</f>
        <v>0</v>
      </c>
      <c r="AB9" s="233">
        <v>24.81</v>
      </c>
      <c r="AC9" s="320">
        <v>15.95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</row>
    <row r="10" spans="1:47" ht="14.25">
      <c r="A10" s="338">
        <v>2</v>
      </c>
      <c r="B10" s="165" t="s">
        <v>13</v>
      </c>
      <c r="C10" s="221">
        <v>3171.7</v>
      </c>
      <c r="D10" s="220">
        <v>370.2</v>
      </c>
      <c r="E10" s="335">
        <f aca="true" t="shared" si="2" ref="E10:E58">C10+D10</f>
        <v>3541.9</v>
      </c>
      <c r="F10" s="216">
        <v>42743</v>
      </c>
      <c r="G10" s="216">
        <v>43510</v>
      </c>
      <c r="H10" s="216">
        <f aca="true" t="shared" si="3" ref="H10:H53">G10-F10</f>
        <v>767</v>
      </c>
      <c r="I10" s="215">
        <f aca="true" t="shared" si="4" ref="I10:I53">G10-F10</f>
        <v>767</v>
      </c>
      <c r="J10" s="227">
        <f t="shared" si="0"/>
        <v>753.321</v>
      </c>
      <c r="K10" s="339">
        <v>126</v>
      </c>
      <c r="L10" s="243">
        <v>0.033</v>
      </c>
      <c r="M10" s="159">
        <v>319.6</v>
      </c>
      <c r="N10" s="165" t="s">
        <v>13</v>
      </c>
      <c r="O10" s="210">
        <f aca="true" t="shared" si="5" ref="O10:O53">L10*M10</f>
        <v>10.55</v>
      </c>
      <c r="P10" s="210">
        <f aca="true" t="shared" si="6" ref="P10:P53">O10*AC10</f>
        <v>168.27</v>
      </c>
      <c r="Q10" s="249">
        <f aca="true" t="shared" si="7" ref="Q10:Q58">P10/E10</f>
        <v>0.05</v>
      </c>
      <c r="R10" s="159">
        <f aca="true" t="shared" si="8" ref="R10:R58">(O10*24.47)*2</f>
        <v>516.32</v>
      </c>
      <c r="S10" s="159">
        <f aca="true" t="shared" si="9" ref="S10:S58">R10/E10</f>
        <v>0.15</v>
      </c>
      <c r="T10" s="339">
        <v>120</v>
      </c>
      <c r="U10" s="340">
        <v>342.09</v>
      </c>
      <c r="V10" s="164">
        <f t="shared" si="1"/>
        <v>6</v>
      </c>
      <c r="W10" s="246">
        <v>13.679</v>
      </c>
      <c r="X10" s="243">
        <v>23.94</v>
      </c>
      <c r="Y10" s="243">
        <v>35.91</v>
      </c>
      <c r="Z10" s="262">
        <f aca="true" t="shared" si="10" ref="Z10:Z53">Y10/V10</f>
        <v>5.985</v>
      </c>
      <c r="AA10" s="233">
        <f aca="true" t="shared" si="11" ref="AA10:AA58">AB10-Z10</f>
        <v>0</v>
      </c>
      <c r="AB10" s="263">
        <v>5.985</v>
      </c>
      <c r="AC10" s="320">
        <v>15.95</v>
      </c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</row>
    <row r="11" spans="1:47" ht="14.25">
      <c r="A11" s="338">
        <v>3</v>
      </c>
      <c r="B11" s="165" t="s">
        <v>14</v>
      </c>
      <c r="C11" s="221">
        <v>3843.6</v>
      </c>
      <c r="D11" s="220"/>
      <c r="E11" s="335">
        <f t="shared" si="2"/>
        <v>3843.6</v>
      </c>
      <c r="F11" s="216">
        <v>35140</v>
      </c>
      <c r="G11" s="216">
        <v>35772</v>
      </c>
      <c r="H11" s="216">
        <f t="shared" si="3"/>
        <v>632</v>
      </c>
      <c r="I11" s="215">
        <f t="shared" si="4"/>
        <v>632</v>
      </c>
      <c r="J11" s="227">
        <f t="shared" si="0"/>
        <v>632</v>
      </c>
      <c r="K11" s="339">
        <v>157</v>
      </c>
      <c r="L11" s="243">
        <v>0.033</v>
      </c>
      <c r="M11" s="159">
        <v>449</v>
      </c>
      <c r="N11" s="165" t="s">
        <v>14</v>
      </c>
      <c r="O11" s="210">
        <f t="shared" si="5"/>
        <v>14.82</v>
      </c>
      <c r="P11" s="210">
        <f t="shared" si="6"/>
        <v>236.38</v>
      </c>
      <c r="Q11" s="249">
        <f t="shared" si="7"/>
        <v>0.06</v>
      </c>
      <c r="R11" s="159">
        <f t="shared" si="8"/>
        <v>725.29</v>
      </c>
      <c r="S11" s="159">
        <f t="shared" si="9"/>
        <v>0.19</v>
      </c>
      <c r="T11" s="339">
        <v>129</v>
      </c>
      <c r="U11" s="340">
        <v>363.18</v>
      </c>
      <c r="V11" s="164">
        <f t="shared" si="1"/>
        <v>28</v>
      </c>
      <c r="W11" s="246"/>
      <c r="X11" s="243">
        <v>23.94</v>
      </c>
      <c r="Y11" s="243">
        <f aca="true" t="shared" si="12" ref="Y11:Y53">I11-O11-U11-W11-X11</f>
        <v>230.06</v>
      </c>
      <c r="Z11" s="211">
        <f t="shared" si="10"/>
        <v>8.22</v>
      </c>
      <c r="AA11" s="233">
        <f t="shared" si="11"/>
        <v>0</v>
      </c>
      <c r="AB11" s="233">
        <v>8.22</v>
      </c>
      <c r="AC11" s="320">
        <v>15.95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</row>
    <row r="12" spans="1:47" ht="14.25">
      <c r="A12" s="338">
        <v>4</v>
      </c>
      <c r="B12" s="165" t="s">
        <v>15</v>
      </c>
      <c r="C12" s="221">
        <v>3326.2</v>
      </c>
      <c r="D12" s="220">
        <v>215.5</v>
      </c>
      <c r="E12" s="335">
        <f t="shared" si="2"/>
        <v>3541.7</v>
      </c>
      <c r="F12" s="216">
        <v>49129</v>
      </c>
      <c r="G12" s="216">
        <v>49753</v>
      </c>
      <c r="H12" s="216">
        <f t="shared" si="3"/>
        <v>624</v>
      </c>
      <c r="I12" s="215">
        <f t="shared" si="4"/>
        <v>624</v>
      </c>
      <c r="J12" s="227">
        <f t="shared" si="0"/>
        <v>613.437</v>
      </c>
      <c r="K12" s="339">
        <v>153</v>
      </c>
      <c r="L12" s="243">
        <v>0.033</v>
      </c>
      <c r="M12" s="159">
        <v>410</v>
      </c>
      <c r="N12" s="165" t="s">
        <v>15</v>
      </c>
      <c r="O12" s="210">
        <f t="shared" si="5"/>
        <v>13.53</v>
      </c>
      <c r="P12" s="210">
        <f t="shared" si="6"/>
        <v>215.8</v>
      </c>
      <c r="Q12" s="249">
        <f t="shared" si="7"/>
        <v>0.06</v>
      </c>
      <c r="R12" s="159">
        <f t="shared" si="8"/>
        <v>662.16</v>
      </c>
      <c r="S12" s="159">
        <f t="shared" si="9"/>
        <v>0.19</v>
      </c>
      <c r="T12" s="339">
        <v>122</v>
      </c>
      <c r="U12" s="340">
        <v>306.98</v>
      </c>
      <c r="V12" s="164">
        <f t="shared" si="1"/>
        <v>31</v>
      </c>
      <c r="W12" s="246">
        <v>10.563</v>
      </c>
      <c r="X12" s="243">
        <v>5.985</v>
      </c>
      <c r="Y12" s="243">
        <f t="shared" si="12"/>
        <v>286.942</v>
      </c>
      <c r="Z12" s="211">
        <f t="shared" si="10"/>
        <v>9.26</v>
      </c>
      <c r="AA12" s="233">
        <f t="shared" si="11"/>
        <v>0</v>
      </c>
      <c r="AB12" s="233">
        <v>9.26</v>
      </c>
      <c r="AC12" s="320">
        <v>15.95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</row>
    <row r="13" spans="1:47" ht="14.25">
      <c r="A13" s="338">
        <v>5</v>
      </c>
      <c r="B13" s="165" t="s">
        <v>16</v>
      </c>
      <c r="C13" s="221">
        <v>3833.2</v>
      </c>
      <c r="D13" s="220"/>
      <c r="E13" s="335">
        <f t="shared" si="2"/>
        <v>3833.2</v>
      </c>
      <c r="F13" s="216">
        <v>58532</v>
      </c>
      <c r="G13" s="216">
        <v>59358</v>
      </c>
      <c r="H13" s="216">
        <f t="shared" si="3"/>
        <v>826</v>
      </c>
      <c r="I13" s="215">
        <f t="shared" si="4"/>
        <v>826</v>
      </c>
      <c r="J13" s="227">
        <f t="shared" si="0"/>
        <v>826</v>
      </c>
      <c r="K13" s="339">
        <v>184</v>
      </c>
      <c r="L13" s="243">
        <v>0.033</v>
      </c>
      <c r="M13" s="159">
        <v>425</v>
      </c>
      <c r="N13" s="165" t="s">
        <v>16</v>
      </c>
      <c r="O13" s="210">
        <f t="shared" si="5"/>
        <v>14.03</v>
      </c>
      <c r="P13" s="210">
        <f t="shared" si="6"/>
        <v>223.78</v>
      </c>
      <c r="Q13" s="249">
        <f t="shared" si="7"/>
        <v>0.06</v>
      </c>
      <c r="R13" s="159">
        <f t="shared" si="8"/>
        <v>686.63</v>
      </c>
      <c r="S13" s="159">
        <f t="shared" si="9"/>
        <v>0.18</v>
      </c>
      <c r="T13" s="339">
        <v>148</v>
      </c>
      <c r="U13" s="340">
        <v>382.03</v>
      </c>
      <c r="V13" s="164">
        <f t="shared" si="1"/>
        <v>36</v>
      </c>
      <c r="W13" s="246"/>
      <c r="X13" s="243">
        <v>23.94</v>
      </c>
      <c r="Y13" s="243">
        <f t="shared" si="12"/>
        <v>406</v>
      </c>
      <c r="Z13" s="211">
        <f t="shared" si="10"/>
        <v>11.28</v>
      </c>
      <c r="AA13" s="233">
        <f t="shared" si="11"/>
        <v>0</v>
      </c>
      <c r="AB13" s="233">
        <v>11.28</v>
      </c>
      <c r="AC13" s="320">
        <v>15.95</v>
      </c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</row>
    <row r="14" spans="1:47" ht="14.25">
      <c r="A14" s="338">
        <v>6</v>
      </c>
      <c r="B14" s="165" t="s">
        <v>17</v>
      </c>
      <c r="C14" s="221">
        <v>3118.6</v>
      </c>
      <c r="D14" s="220">
        <v>409.7</v>
      </c>
      <c r="E14" s="335">
        <f t="shared" si="2"/>
        <v>3528.3</v>
      </c>
      <c r="F14" s="216">
        <v>50024</v>
      </c>
      <c r="G14" s="216">
        <v>50737</v>
      </c>
      <c r="H14" s="216">
        <f t="shared" si="3"/>
        <v>713</v>
      </c>
      <c r="I14" s="215">
        <f t="shared" si="4"/>
        <v>713</v>
      </c>
      <c r="J14" s="227">
        <f t="shared" si="0"/>
        <v>687.207</v>
      </c>
      <c r="K14" s="339">
        <v>118</v>
      </c>
      <c r="L14" s="243">
        <v>0.033</v>
      </c>
      <c r="M14" s="159">
        <v>313.9</v>
      </c>
      <c r="N14" s="165" t="s">
        <v>17</v>
      </c>
      <c r="O14" s="210">
        <f t="shared" si="5"/>
        <v>10.36</v>
      </c>
      <c r="P14" s="210">
        <f t="shared" si="6"/>
        <v>165.24</v>
      </c>
      <c r="Q14" s="249">
        <f t="shared" si="7"/>
        <v>0.05</v>
      </c>
      <c r="R14" s="159">
        <f t="shared" si="8"/>
        <v>507.02</v>
      </c>
      <c r="S14" s="159">
        <f t="shared" si="9"/>
        <v>0.14</v>
      </c>
      <c r="T14" s="339">
        <v>86</v>
      </c>
      <c r="U14" s="340">
        <v>247.8</v>
      </c>
      <c r="V14" s="164">
        <f t="shared" si="1"/>
        <v>32</v>
      </c>
      <c r="W14" s="246">
        <v>25.793</v>
      </c>
      <c r="X14" s="243">
        <v>17.955</v>
      </c>
      <c r="Y14" s="243">
        <f t="shared" si="12"/>
        <v>411.092</v>
      </c>
      <c r="Z14" s="211">
        <f t="shared" si="10"/>
        <v>12.85</v>
      </c>
      <c r="AA14" s="233">
        <f t="shared" si="11"/>
        <v>2.27</v>
      </c>
      <c r="AB14" s="233">
        <v>15.12</v>
      </c>
      <c r="AC14" s="320">
        <v>15.95</v>
      </c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</row>
    <row r="15" spans="1:47" ht="14.25">
      <c r="A15" s="338">
        <v>7</v>
      </c>
      <c r="B15" s="165" t="s">
        <v>18</v>
      </c>
      <c r="C15" s="221">
        <v>3407.9</v>
      </c>
      <c r="D15" s="220">
        <v>41.3</v>
      </c>
      <c r="E15" s="335">
        <f t="shared" si="2"/>
        <v>3449.2</v>
      </c>
      <c r="F15" s="216">
        <v>48748</v>
      </c>
      <c r="G15" s="216">
        <v>49354</v>
      </c>
      <c r="H15" s="216">
        <f t="shared" si="3"/>
        <v>606</v>
      </c>
      <c r="I15" s="215">
        <f t="shared" si="4"/>
        <v>606</v>
      </c>
      <c r="J15" s="227">
        <f t="shared" si="0"/>
        <v>604.604</v>
      </c>
      <c r="K15" s="339">
        <v>139</v>
      </c>
      <c r="L15" s="243">
        <v>0.033</v>
      </c>
      <c r="M15" s="159">
        <v>324</v>
      </c>
      <c r="N15" s="165" t="s">
        <v>18</v>
      </c>
      <c r="O15" s="210">
        <f t="shared" si="5"/>
        <v>10.69</v>
      </c>
      <c r="P15" s="210">
        <f t="shared" si="6"/>
        <v>170.51</v>
      </c>
      <c r="Q15" s="249">
        <f t="shared" si="7"/>
        <v>0.05</v>
      </c>
      <c r="R15" s="159">
        <f t="shared" si="8"/>
        <v>523.17</v>
      </c>
      <c r="S15" s="159">
        <f t="shared" si="9"/>
        <v>0.15</v>
      </c>
      <c r="T15" s="339">
        <v>126</v>
      </c>
      <c r="U15" s="340">
        <v>341.42</v>
      </c>
      <c r="V15" s="164">
        <f t="shared" si="1"/>
        <v>13</v>
      </c>
      <c r="W15" s="246">
        <v>1.396</v>
      </c>
      <c r="X15" s="243">
        <v>35.91</v>
      </c>
      <c r="Y15" s="243">
        <f t="shared" si="12"/>
        <v>216.584</v>
      </c>
      <c r="Z15" s="211">
        <f t="shared" si="10"/>
        <v>16.66</v>
      </c>
      <c r="AA15" s="233">
        <f t="shared" si="11"/>
        <v>0.33</v>
      </c>
      <c r="AB15" s="233">
        <v>16.99</v>
      </c>
      <c r="AC15" s="320">
        <v>15.95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</row>
    <row r="16" spans="1:47" ht="14.25">
      <c r="A16" s="338">
        <v>8</v>
      </c>
      <c r="B16" s="165" t="s">
        <v>19</v>
      </c>
      <c r="C16" s="221">
        <v>3123.3</v>
      </c>
      <c r="D16" s="220">
        <v>356.9</v>
      </c>
      <c r="E16" s="335">
        <f t="shared" si="2"/>
        <v>3480.2</v>
      </c>
      <c r="F16" s="216">
        <v>40175</v>
      </c>
      <c r="G16" s="216">
        <v>40648</v>
      </c>
      <c r="H16" s="216">
        <f t="shared" si="3"/>
        <v>473</v>
      </c>
      <c r="I16" s="215">
        <f t="shared" si="4"/>
        <v>473</v>
      </c>
      <c r="J16" s="227">
        <f t="shared" si="0"/>
        <v>458.155</v>
      </c>
      <c r="K16" s="339">
        <v>122</v>
      </c>
      <c r="L16" s="243">
        <v>0.033</v>
      </c>
      <c r="M16" s="159">
        <v>308</v>
      </c>
      <c r="N16" s="165" t="s">
        <v>19</v>
      </c>
      <c r="O16" s="210">
        <f t="shared" si="5"/>
        <v>10.16</v>
      </c>
      <c r="P16" s="210">
        <f t="shared" si="6"/>
        <v>162.05</v>
      </c>
      <c r="Q16" s="249">
        <f t="shared" si="7"/>
        <v>0.05</v>
      </c>
      <c r="R16" s="159">
        <f t="shared" si="8"/>
        <v>497.23</v>
      </c>
      <c r="S16" s="159">
        <f t="shared" si="9"/>
        <v>0.14</v>
      </c>
      <c r="T16" s="339">
        <v>94</v>
      </c>
      <c r="U16" s="340">
        <v>250.8</v>
      </c>
      <c r="V16" s="164">
        <f t="shared" si="1"/>
        <v>28</v>
      </c>
      <c r="W16" s="246">
        <v>14.845</v>
      </c>
      <c r="X16" s="243">
        <v>5.985</v>
      </c>
      <c r="Y16" s="243">
        <f t="shared" si="12"/>
        <v>191.21</v>
      </c>
      <c r="Z16" s="211">
        <f t="shared" si="10"/>
        <v>6.83</v>
      </c>
      <c r="AA16" s="233">
        <f t="shared" si="11"/>
        <v>0</v>
      </c>
      <c r="AB16" s="233">
        <v>6.83</v>
      </c>
      <c r="AC16" s="320">
        <v>15.95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</row>
    <row r="17" spans="1:47" ht="14.25">
      <c r="A17" s="338">
        <v>9</v>
      </c>
      <c r="B17" s="165" t="s">
        <v>20</v>
      </c>
      <c r="C17" s="221">
        <v>3860.7</v>
      </c>
      <c r="D17" s="220"/>
      <c r="E17" s="335">
        <f t="shared" si="2"/>
        <v>3860.7</v>
      </c>
      <c r="F17" s="216">
        <v>50068</v>
      </c>
      <c r="G17" s="216">
        <v>50593</v>
      </c>
      <c r="H17" s="216">
        <f t="shared" si="3"/>
        <v>525</v>
      </c>
      <c r="I17" s="215">
        <f t="shared" si="4"/>
        <v>525</v>
      </c>
      <c r="J17" s="227">
        <f t="shared" si="0"/>
        <v>525</v>
      </c>
      <c r="K17" s="339">
        <v>141</v>
      </c>
      <c r="L17" s="243">
        <v>0.033</v>
      </c>
      <c r="M17" s="159">
        <v>434</v>
      </c>
      <c r="N17" s="165" t="s">
        <v>20</v>
      </c>
      <c r="O17" s="210">
        <f t="shared" si="5"/>
        <v>14.32</v>
      </c>
      <c r="P17" s="210">
        <f t="shared" si="6"/>
        <v>228.4</v>
      </c>
      <c r="Q17" s="249">
        <f t="shared" si="7"/>
        <v>0.06</v>
      </c>
      <c r="R17" s="159">
        <f t="shared" si="8"/>
        <v>700.82</v>
      </c>
      <c r="S17" s="159">
        <f t="shared" si="9"/>
        <v>0.18</v>
      </c>
      <c r="T17" s="339">
        <v>134</v>
      </c>
      <c r="U17" s="340">
        <v>398.04</v>
      </c>
      <c r="V17" s="164">
        <f t="shared" si="1"/>
        <v>7</v>
      </c>
      <c r="W17" s="246"/>
      <c r="X17" s="243">
        <v>5.985</v>
      </c>
      <c r="Y17" s="243">
        <f t="shared" si="12"/>
        <v>106.655</v>
      </c>
      <c r="Z17" s="211">
        <f t="shared" si="10"/>
        <v>15.24</v>
      </c>
      <c r="AA17" s="233">
        <f t="shared" si="11"/>
        <v>-0.03</v>
      </c>
      <c r="AB17" s="233">
        <v>15.21</v>
      </c>
      <c r="AC17" s="320">
        <v>15.95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</row>
    <row r="18" spans="1:47" ht="14.25">
      <c r="A18" s="338">
        <v>10</v>
      </c>
      <c r="B18" s="165" t="s">
        <v>21</v>
      </c>
      <c r="C18" s="221">
        <v>3216</v>
      </c>
      <c r="D18" s="220"/>
      <c r="E18" s="335">
        <f t="shared" si="2"/>
        <v>3216</v>
      </c>
      <c r="F18" s="216">
        <v>45391</v>
      </c>
      <c r="G18" s="216">
        <v>45994</v>
      </c>
      <c r="H18" s="216">
        <f t="shared" si="3"/>
        <v>603</v>
      </c>
      <c r="I18" s="215">
        <f t="shared" si="4"/>
        <v>603</v>
      </c>
      <c r="J18" s="227">
        <f t="shared" si="0"/>
        <v>603</v>
      </c>
      <c r="K18" s="339">
        <v>136</v>
      </c>
      <c r="L18" s="243">
        <v>0.033</v>
      </c>
      <c r="M18" s="159">
        <v>278.5</v>
      </c>
      <c r="N18" s="165" t="s">
        <v>21</v>
      </c>
      <c r="O18" s="210">
        <f t="shared" si="5"/>
        <v>9.19</v>
      </c>
      <c r="P18" s="210">
        <f t="shared" si="6"/>
        <v>146.58</v>
      </c>
      <c r="Q18" s="249">
        <f t="shared" si="7"/>
        <v>0.05</v>
      </c>
      <c r="R18" s="159">
        <f t="shared" si="8"/>
        <v>449.76</v>
      </c>
      <c r="S18" s="159">
        <f t="shared" si="9"/>
        <v>0.14</v>
      </c>
      <c r="T18" s="339">
        <v>117</v>
      </c>
      <c r="U18" s="340">
        <v>349.3</v>
      </c>
      <c r="V18" s="164">
        <f t="shared" si="1"/>
        <v>19</v>
      </c>
      <c r="W18" s="246"/>
      <c r="X18" s="243">
        <v>11.97</v>
      </c>
      <c r="Y18" s="243">
        <f t="shared" si="12"/>
        <v>232.54</v>
      </c>
      <c r="Z18" s="211">
        <f t="shared" si="10"/>
        <v>12.24</v>
      </c>
      <c r="AA18" s="233">
        <f t="shared" si="11"/>
        <v>0</v>
      </c>
      <c r="AB18" s="233">
        <v>12.24</v>
      </c>
      <c r="AC18" s="320">
        <v>15.95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</row>
    <row r="19" spans="1:47" ht="14.25">
      <c r="A19" s="338">
        <v>11</v>
      </c>
      <c r="B19" s="165" t="s">
        <v>22</v>
      </c>
      <c r="C19" s="221">
        <v>3450.7</v>
      </c>
      <c r="D19" s="220"/>
      <c r="E19" s="335">
        <f t="shared" si="2"/>
        <v>3450.7</v>
      </c>
      <c r="F19" s="216">
        <v>46338</v>
      </c>
      <c r="G19" s="216">
        <v>46883</v>
      </c>
      <c r="H19" s="216">
        <f t="shared" si="3"/>
        <v>545</v>
      </c>
      <c r="I19" s="215">
        <f t="shared" si="4"/>
        <v>545</v>
      </c>
      <c r="J19" s="227">
        <f t="shared" si="0"/>
        <v>545</v>
      </c>
      <c r="K19" s="339">
        <v>141</v>
      </c>
      <c r="L19" s="243">
        <v>0.033</v>
      </c>
      <c r="M19" s="159">
        <v>310.9</v>
      </c>
      <c r="N19" s="165" t="s">
        <v>22</v>
      </c>
      <c r="O19" s="210">
        <f t="shared" si="5"/>
        <v>10.26</v>
      </c>
      <c r="P19" s="210">
        <f t="shared" si="6"/>
        <v>163.65</v>
      </c>
      <c r="Q19" s="249">
        <f t="shared" si="7"/>
        <v>0.05</v>
      </c>
      <c r="R19" s="159">
        <f t="shared" si="8"/>
        <v>502.12</v>
      </c>
      <c r="S19" s="159">
        <f t="shared" si="9"/>
        <v>0.15</v>
      </c>
      <c r="T19" s="339">
        <v>109</v>
      </c>
      <c r="U19" s="340">
        <v>279.25</v>
      </c>
      <c r="V19" s="164">
        <f t="shared" si="1"/>
        <v>32</v>
      </c>
      <c r="W19" s="246"/>
      <c r="X19" s="243">
        <v>5.985</v>
      </c>
      <c r="Y19" s="243">
        <f t="shared" si="12"/>
        <v>249.505</v>
      </c>
      <c r="Z19" s="211">
        <f t="shared" si="10"/>
        <v>7.8</v>
      </c>
      <c r="AA19" s="233">
        <f t="shared" si="11"/>
        <v>0</v>
      </c>
      <c r="AB19" s="233">
        <v>7.8</v>
      </c>
      <c r="AC19" s="320">
        <v>15.95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</row>
    <row r="20" spans="1:47" ht="14.25">
      <c r="A20" s="338">
        <v>12</v>
      </c>
      <c r="B20" s="165" t="s">
        <v>23</v>
      </c>
      <c r="C20" s="221">
        <v>3454.4</v>
      </c>
      <c r="D20" s="220"/>
      <c r="E20" s="335">
        <f t="shared" si="2"/>
        <v>3454.4</v>
      </c>
      <c r="F20" s="216">
        <v>51032</v>
      </c>
      <c r="G20" s="216">
        <v>51662</v>
      </c>
      <c r="H20" s="216">
        <f t="shared" si="3"/>
        <v>630</v>
      </c>
      <c r="I20" s="215">
        <f t="shared" si="4"/>
        <v>630</v>
      </c>
      <c r="J20" s="227">
        <f t="shared" si="0"/>
        <v>630</v>
      </c>
      <c r="K20" s="339">
        <v>131</v>
      </c>
      <c r="L20" s="243">
        <v>0.033</v>
      </c>
      <c r="M20" s="159">
        <v>322</v>
      </c>
      <c r="N20" s="165" t="s">
        <v>23</v>
      </c>
      <c r="O20" s="210">
        <f t="shared" si="5"/>
        <v>10.63</v>
      </c>
      <c r="P20" s="210">
        <f t="shared" si="6"/>
        <v>169.55</v>
      </c>
      <c r="Q20" s="249">
        <f t="shared" si="7"/>
        <v>0.05</v>
      </c>
      <c r="R20" s="159">
        <f t="shared" si="8"/>
        <v>520.23</v>
      </c>
      <c r="S20" s="159">
        <f t="shared" si="9"/>
        <v>0.15</v>
      </c>
      <c r="T20" s="339">
        <v>107</v>
      </c>
      <c r="U20" s="340">
        <v>275.81</v>
      </c>
      <c r="V20" s="164">
        <f t="shared" si="1"/>
        <v>24</v>
      </c>
      <c r="W20" s="246"/>
      <c r="X20" s="243">
        <v>17.955</v>
      </c>
      <c r="Y20" s="243">
        <f t="shared" si="12"/>
        <v>325.605</v>
      </c>
      <c r="Z20" s="211">
        <f t="shared" si="10"/>
        <v>13.57</v>
      </c>
      <c r="AA20" s="233">
        <f t="shared" si="11"/>
        <v>0</v>
      </c>
      <c r="AB20" s="233">
        <v>13.57</v>
      </c>
      <c r="AC20" s="320">
        <v>15.95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</row>
    <row r="21" spans="1:47" ht="14.25">
      <c r="A21" s="338">
        <v>13</v>
      </c>
      <c r="B21" s="165" t="s">
        <v>24</v>
      </c>
      <c r="C21" s="221">
        <v>3302.6</v>
      </c>
      <c r="D21" s="220">
        <v>116.5</v>
      </c>
      <c r="E21" s="335">
        <f t="shared" si="2"/>
        <v>3419.1</v>
      </c>
      <c r="F21" s="216">
        <v>53625</v>
      </c>
      <c r="G21" s="216">
        <v>54221</v>
      </c>
      <c r="H21" s="216">
        <f t="shared" si="3"/>
        <v>596</v>
      </c>
      <c r="I21" s="215">
        <f t="shared" si="4"/>
        <v>596</v>
      </c>
      <c r="J21" s="227">
        <f t="shared" si="0"/>
        <v>594.073</v>
      </c>
      <c r="K21" s="339">
        <v>132</v>
      </c>
      <c r="L21" s="243">
        <v>0.033</v>
      </c>
      <c r="M21" s="159">
        <v>307.2</v>
      </c>
      <c r="N21" s="165" t="s">
        <v>24</v>
      </c>
      <c r="O21" s="210">
        <f t="shared" si="5"/>
        <v>10.14</v>
      </c>
      <c r="P21" s="210">
        <f t="shared" si="6"/>
        <v>161.73</v>
      </c>
      <c r="Q21" s="249">
        <f t="shared" si="7"/>
        <v>0.05</v>
      </c>
      <c r="R21" s="159">
        <f t="shared" si="8"/>
        <v>496.25</v>
      </c>
      <c r="S21" s="159">
        <f t="shared" si="9"/>
        <v>0.15</v>
      </c>
      <c r="T21" s="339">
        <v>106</v>
      </c>
      <c r="U21" s="340">
        <v>303.57</v>
      </c>
      <c r="V21" s="164">
        <f t="shared" si="1"/>
        <v>26</v>
      </c>
      <c r="W21" s="246">
        <v>1.927</v>
      </c>
      <c r="X21" s="243">
        <v>29.925</v>
      </c>
      <c r="Y21" s="243">
        <f t="shared" si="12"/>
        <v>250.438</v>
      </c>
      <c r="Z21" s="211">
        <f t="shared" si="10"/>
        <v>9.63</v>
      </c>
      <c r="AA21" s="233">
        <f t="shared" si="11"/>
        <v>0</v>
      </c>
      <c r="AB21" s="233">
        <v>9.63</v>
      </c>
      <c r="AC21" s="320">
        <v>15.95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</row>
    <row r="22" spans="1:47" ht="14.25">
      <c r="A22" s="338">
        <v>14</v>
      </c>
      <c r="B22" s="165" t="s">
        <v>25</v>
      </c>
      <c r="C22" s="221">
        <v>3428</v>
      </c>
      <c r="D22" s="220"/>
      <c r="E22" s="335">
        <f t="shared" si="2"/>
        <v>3428</v>
      </c>
      <c r="F22" s="216">
        <v>42663</v>
      </c>
      <c r="G22" s="216">
        <v>43279</v>
      </c>
      <c r="H22" s="216">
        <f t="shared" si="3"/>
        <v>616</v>
      </c>
      <c r="I22" s="215">
        <f t="shared" si="4"/>
        <v>616</v>
      </c>
      <c r="J22" s="227">
        <f t="shared" si="0"/>
        <v>616</v>
      </c>
      <c r="K22" s="339">
        <v>137</v>
      </c>
      <c r="L22" s="243">
        <v>0.033</v>
      </c>
      <c r="M22" s="159">
        <v>305.6</v>
      </c>
      <c r="N22" s="165" t="s">
        <v>25</v>
      </c>
      <c r="O22" s="210">
        <f t="shared" si="5"/>
        <v>10.08</v>
      </c>
      <c r="P22" s="210">
        <f t="shared" si="6"/>
        <v>160.78</v>
      </c>
      <c r="Q22" s="249">
        <f t="shared" si="7"/>
        <v>0.05</v>
      </c>
      <c r="R22" s="159">
        <f t="shared" si="8"/>
        <v>493.32</v>
      </c>
      <c r="S22" s="159">
        <f t="shared" si="9"/>
        <v>0.14</v>
      </c>
      <c r="T22" s="339">
        <v>133</v>
      </c>
      <c r="U22" s="340">
        <v>287.32</v>
      </c>
      <c r="V22" s="164">
        <f t="shared" si="1"/>
        <v>4</v>
      </c>
      <c r="W22" s="246"/>
      <c r="X22" s="243">
        <v>29.925</v>
      </c>
      <c r="Y22" s="243">
        <v>23.94</v>
      </c>
      <c r="Z22" s="262">
        <f t="shared" si="10"/>
        <v>5.985</v>
      </c>
      <c r="AA22" s="233">
        <f t="shared" si="11"/>
        <v>0</v>
      </c>
      <c r="AB22" s="263">
        <v>5.985</v>
      </c>
      <c r="AC22" s="320">
        <v>15.95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</row>
    <row r="23" spans="1:47" ht="14.25">
      <c r="A23" s="338">
        <v>15</v>
      </c>
      <c r="B23" s="165" t="s">
        <v>26</v>
      </c>
      <c r="C23" s="221">
        <v>3465.6</v>
      </c>
      <c r="D23" s="220"/>
      <c r="E23" s="335">
        <f t="shared" si="2"/>
        <v>3465.6</v>
      </c>
      <c r="F23" s="216">
        <v>55802</v>
      </c>
      <c r="G23" s="216">
        <v>56463</v>
      </c>
      <c r="H23" s="216">
        <f t="shared" si="3"/>
        <v>661</v>
      </c>
      <c r="I23" s="215">
        <f t="shared" si="4"/>
        <v>661</v>
      </c>
      <c r="J23" s="227">
        <f t="shared" si="0"/>
        <v>661</v>
      </c>
      <c r="K23" s="339">
        <v>122</v>
      </c>
      <c r="L23" s="243">
        <v>0.033</v>
      </c>
      <c r="M23" s="159">
        <v>344.5</v>
      </c>
      <c r="N23" s="165" t="s">
        <v>26</v>
      </c>
      <c r="O23" s="210">
        <f t="shared" si="5"/>
        <v>11.37</v>
      </c>
      <c r="P23" s="210">
        <f t="shared" si="6"/>
        <v>181.35</v>
      </c>
      <c r="Q23" s="249">
        <f t="shared" si="7"/>
        <v>0.05</v>
      </c>
      <c r="R23" s="159">
        <f t="shared" si="8"/>
        <v>556.45</v>
      </c>
      <c r="S23" s="159">
        <f t="shared" si="9"/>
        <v>0.16</v>
      </c>
      <c r="T23" s="339">
        <v>94</v>
      </c>
      <c r="U23" s="340">
        <v>409.29</v>
      </c>
      <c r="V23" s="164">
        <f t="shared" si="1"/>
        <v>28</v>
      </c>
      <c r="W23" s="246"/>
      <c r="X23" s="243">
        <v>17.955</v>
      </c>
      <c r="Y23" s="243">
        <f t="shared" si="12"/>
        <v>222.385</v>
      </c>
      <c r="Z23" s="211">
        <f t="shared" si="10"/>
        <v>7.94</v>
      </c>
      <c r="AA23" s="233">
        <f t="shared" si="11"/>
        <v>0</v>
      </c>
      <c r="AB23" s="233">
        <v>7.94</v>
      </c>
      <c r="AC23" s="320">
        <v>15.95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</row>
    <row r="24" spans="1:47" ht="14.25">
      <c r="A24" s="338">
        <v>16</v>
      </c>
      <c r="B24" s="165" t="s">
        <v>27</v>
      </c>
      <c r="C24" s="221">
        <v>3556.1</v>
      </c>
      <c r="D24" s="220"/>
      <c r="E24" s="335">
        <f t="shared" si="2"/>
        <v>3556.1</v>
      </c>
      <c r="F24" s="216">
        <v>51786</v>
      </c>
      <c r="G24" s="216">
        <v>53108</v>
      </c>
      <c r="H24" s="216">
        <f t="shared" si="3"/>
        <v>1322</v>
      </c>
      <c r="I24" s="215">
        <v>661</v>
      </c>
      <c r="J24" s="227">
        <f t="shared" si="0"/>
        <v>661</v>
      </c>
      <c r="K24" s="339">
        <v>138</v>
      </c>
      <c r="L24" s="243">
        <v>0.033</v>
      </c>
      <c r="M24" s="159">
        <v>314.4</v>
      </c>
      <c r="N24" s="165" t="s">
        <v>27</v>
      </c>
      <c r="O24" s="210">
        <f t="shared" si="5"/>
        <v>10.38</v>
      </c>
      <c r="P24" s="210">
        <f t="shared" si="6"/>
        <v>165.56</v>
      </c>
      <c r="Q24" s="249">
        <f t="shared" si="7"/>
        <v>0.05</v>
      </c>
      <c r="R24" s="159">
        <f t="shared" si="8"/>
        <v>508</v>
      </c>
      <c r="S24" s="159">
        <f t="shared" si="9"/>
        <v>0.14</v>
      </c>
      <c r="T24" s="339">
        <v>124</v>
      </c>
      <c r="U24" s="340">
        <v>356.17</v>
      </c>
      <c r="V24" s="164">
        <f t="shared" si="1"/>
        <v>14</v>
      </c>
      <c r="W24" s="246"/>
      <c r="X24" s="243">
        <v>5.985</v>
      </c>
      <c r="Y24" s="243">
        <f t="shared" si="12"/>
        <v>288.465</v>
      </c>
      <c r="Z24" s="211">
        <f t="shared" si="10"/>
        <v>20.6</v>
      </c>
      <c r="AA24" s="233">
        <f t="shared" si="11"/>
        <v>0</v>
      </c>
      <c r="AB24" s="233">
        <v>20.6</v>
      </c>
      <c r="AC24" s="320">
        <v>15.95</v>
      </c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</row>
    <row r="25" spans="1:47" ht="14.25">
      <c r="A25" s="338">
        <v>17</v>
      </c>
      <c r="B25" s="165" t="s">
        <v>28</v>
      </c>
      <c r="C25" s="221">
        <v>3554.8</v>
      </c>
      <c r="D25" s="220"/>
      <c r="E25" s="335">
        <f t="shared" si="2"/>
        <v>3554.8</v>
      </c>
      <c r="F25" s="216">
        <v>61377</v>
      </c>
      <c r="G25" s="216">
        <v>62214</v>
      </c>
      <c r="H25" s="216">
        <f t="shared" si="3"/>
        <v>837</v>
      </c>
      <c r="I25" s="215">
        <f t="shared" si="4"/>
        <v>837</v>
      </c>
      <c r="J25" s="227">
        <f t="shared" si="0"/>
        <v>837</v>
      </c>
      <c r="K25" s="339">
        <v>136</v>
      </c>
      <c r="L25" s="243">
        <v>0.033</v>
      </c>
      <c r="M25" s="159">
        <v>317.6</v>
      </c>
      <c r="N25" s="165" t="s">
        <v>28</v>
      </c>
      <c r="O25" s="210">
        <f t="shared" si="5"/>
        <v>10.48</v>
      </c>
      <c r="P25" s="210">
        <f t="shared" si="6"/>
        <v>167.16</v>
      </c>
      <c r="Q25" s="249">
        <f t="shared" si="7"/>
        <v>0.05</v>
      </c>
      <c r="R25" s="159">
        <f t="shared" si="8"/>
        <v>512.89</v>
      </c>
      <c r="S25" s="159">
        <f t="shared" si="9"/>
        <v>0.14</v>
      </c>
      <c r="T25" s="339">
        <v>114</v>
      </c>
      <c r="U25" s="340">
        <v>304.54</v>
      </c>
      <c r="V25" s="164">
        <f t="shared" si="1"/>
        <v>22</v>
      </c>
      <c r="W25" s="246"/>
      <c r="X25" s="243">
        <v>17.955</v>
      </c>
      <c r="Y25" s="243">
        <f t="shared" si="12"/>
        <v>504.025</v>
      </c>
      <c r="Z25" s="211">
        <f t="shared" si="10"/>
        <v>22.91</v>
      </c>
      <c r="AA25" s="233">
        <f t="shared" si="11"/>
        <v>0</v>
      </c>
      <c r="AB25" s="233">
        <v>22.91</v>
      </c>
      <c r="AC25" s="320">
        <v>15.95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</row>
    <row r="26" spans="1:47" ht="14.25">
      <c r="A26" s="338">
        <v>18</v>
      </c>
      <c r="B26" s="165" t="s">
        <v>29</v>
      </c>
      <c r="C26" s="221">
        <v>3524</v>
      </c>
      <c r="D26" s="220"/>
      <c r="E26" s="335">
        <f t="shared" si="2"/>
        <v>3524</v>
      </c>
      <c r="F26" s="216">
        <v>49833</v>
      </c>
      <c r="G26" s="216">
        <v>50404</v>
      </c>
      <c r="H26" s="216">
        <f t="shared" si="3"/>
        <v>571</v>
      </c>
      <c r="I26" s="215">
        <f t="shared" si="4"/>
        <v>571</v>
      </c>
      <c r="J26" s="227">
        <f t="shared" si="0"/>
        <v>571</v>
      </c>
      <c r="K26" s="339">
        <v>157</v>
      </c>
      <c r="L26" s="243">
        <v>0.033</v>
      </c>
      <c r="M26" s="159">
        <v>309.6</v>
      </c>
      <c r="N26" s="165" t="s">
        <v>29</v>
      </c>
      <c r="O26" s="210">
        <f t="shared" si="5"/>
        <v>10.22</v>
      </c>
      <c r="P26" s="210">
        <f t="shared" si="6"/>
        <v>163.01</v>
      </c>
      <c r="Q26" s="249">
        <f t="shared" si="7"/>
        <v>0.05</v>
      </c>
      <c r="R26" s="159">
        <f t="shared" si="8"/>
        <v>500.17</v>
      </c>
      <c r="S26" s="159">
        <f t="shared" si="9"/>
        <v>0.14</v>
      </c>
      <c r="T26" s="339">
        <v>147</v>
      </c>
      <c r="U26" s="340">
        <v>394.19</v>
      </c>
      <c r="V26" s="164">
        <f t="shared" si="1"/>
        <v>10</v>
      </c>
      <c r="W26" s="246"/>
      <c r="X26" s="243">
        <v>11.97</v>
      </c>
      <c r="Y26" s="243">
        <f t="shared" si="12"/>
        <v>154.62</v>
      </c>
      <c r="Z26" s="211">
        <f t="shared" si="10"/>
        <v>15.46</v>
      </c>
      <c r="AA26" s="233">
        <f t="shared" si="11"/>
        <v>0.3</v>
      </c>
      <c r="AB26" s="233">
        <v>15.76</v>
      </c>
      <c r="AC26" s="320">
        <v>15.95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</row>
    <row r="27" spans="1:47" ht="14.25">
      <c r="A27" s="338">
        <v>19</v>
      </c>
      <c r="B27" s="165" t="s">
        <v>30</v>
      </c>
      <c r="C27" s="221">
        <v>3455.9</v>
      </c>
      <c r="D27" s="220"/>
      <c r="E27" s="335">
        <f t="shared" si="2"/>
        <v>3455.9</v>
      </c>
      <c r="F27" s="216">
        <v>49009</v>
      </c>
      <c r="G27" s="216">
        <v>49625</v>
      </c>
      <c r="H27" s="216">
        <f t="shared" si="3"/>
        <v>616</v>
      </c>
      <c r="I27" s="215">
        <f t="shared" si="4"/>
        <v>616</v>
      </c>
      <c r="J27" s="227">
        <f t="shared" si="0"/>
        <v>616</v>
      </c>
      <c r="K27" s="339">
        <v>115</v>
      </c>
      <c r="L27" s="243">
        <v>0.033</v>
      </c>
      <c r="M27" s="159">
        <v>305.6</v>
      </c>
      <c r="N27" s="165" t="s">
        <v>30</v>
      </c>
      <c r="O27" s="210">
        <f t="shared" si="5"/>
        <v>10.08</v>
      </c>
      <c r="P27" s="210">
        <f t="shared" si="6"/>
        <v>160.78</v>
      </c>
      <c r="Q27" s="249">
        <f t="shared" si="7"/>
        <v>0.05</v>
      </c>
      <c r="R27" s="159">
        <f t="shared" si="8"/>
        <v>493.32</v>
      </c>
      <c r="S27" s="159">
        <f t="shared" si="9"/>
        <v>0.14</v>
      </c>
      <c r="T27" s="339">
        <v>99</v>
      </c>
      <c r="U27" s="340">
        <v>351.16</v>
      </c>
      <c r="V27" s="164">
        <f t="shared" si="1"/>
        <v>16</v>
      </c>
      <c r="W27" s="246"/>
      <c r="X27" s="243">
        <v>35.91</v>
      </c>
      <c r="Y27" s="243">
        <f t="shared" si="12"/>
        <v>218.85</v>
      </c>
      <c r="Z27" s="211">
        <f t="shared" si="10"/>
        <v>13.68</v>
      </c>
      <c r="AA27" s="233">
        <f t="shared" si="11"/>
        <v>-0.09</v>
      </c>
      <c r="AB27" s="233">
        <v>13.59</v>
      </c>
      <c r="AC27" s="320">
        <v>15.95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</row>
    <row r="28" spans="1:47" ht="14.25">
      <c r="A28" s="338">
        <v>20</v>
      </c>
      <c r="B28" s="165" t="s">
        <v>31</v>
      </c>
      <c r="C28" s="221">
        <v>3504.1</v>
      </c>
      <c r="D28" s="220"/>
      <c r="E28" s="335">
        <f t="shared" si="2"/>
        <v>3504.1</v>
      </c>
      <c r="F28" s="216">
        <v>47697</v>
      </c>
      <c r="G28" s="216">
        <v>48289</v>
      </c>
      <c r="H28" s="216">
        <f t="shared" si="3"/>
        <v>592</v>
      </c>
      <c r="I28" s="215">
        <f t="shared" si="4"/>
        <v>592</v>
      </c>
      <c r="J28" s="227">
        <f t="shared" si="0"/>
        <v>592</v>
      </c>
      <c r="K28" s="339">
        <v>135</v>
      </c>
      <c r="L28" s="243">
        <v>0.033</v>
      </c>
      <c r="M28" s="159">
        <v>266.4</v>
      </c>
      <c r="N28" s="165" t="s">
        <v>31</v>
      </c>
      <c r="O28" s="210">
        <f t="shared" si="5"/>
        <v>8.79</v>
      </c>
      <c r="P28" s="210">
        <f t="shared" si="6"/>
        <v>140.2</v>
      </c>
      <c r="Q28" s="249">
        <f t="shared" si="7"/>
        <v>0.04</v>
      </c>
      <c r="R28" s="159">
        <f t="shared" si="8"/>
        <v>430.18</v>
      </c>
      <c r="S28" s="159">
        <f t="shared" si="9"/>
        <v>0.12</v>
      </c>
      <c r="T28" s="339">
        <v>133</v>
      </c>
      <c r="U28" s="340">
        <v>354.95</v>
      </c>
      <c r="V28" s="164">
        <f t="shared" si="1"/>
        <v>2</v>
      </c>
      <c r="W28" s="246"/>
      <c r="X28" s="243">
        <v>17.955</v>
      </c>
      <c r="Y28" s="243">
        <v>11.97</v>
      </c>
      <c r="Z28" s="262">
        <f t="shared" si="10"/>
        <v>5.985</v>
      </c>
      <c r="AA28" s="233">
        <f t="shared" si="11"/>
        <v>0</v>
      </c>
      <c r="AB28" s="263">
        <v>5.985</v>
      </c>
      <c r="AC28" s="320">
        <v>15.95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</row>
    <row r="29" spans="1:47" ht="14.25">
      <c r="A29" s="338">
        <v>21</v>
      </c>
      <c r="B29" s="165" t="s">
        <v>32</v>
      </c>
      <c r="C29" s="221">
        <v>3585.3</v>
      </c>
      <c r="D29" s="220"/>
      <c r="E29" s="335">
        <f t="shared" si="2"/>
        <v>3585.3</v>
      </c>
      <c r="F29" s="216">
        <v>57360</v>
      </c>
      <c r="G29" s="216">
        <v>57964</v>
      </c>
      <c r="H29" s="216">
        <f t="shared" si="3"/>
        <v>604</v>
      </c>
      <c r="I29" s="215">
        <f t="shared" si="4"/>
        <v>604</v>
      </c>
      <c r="J29" s="227">
        <f t="shared" si="0"/>
        <v>603.349</v>
      </c>
      <c r="K29" s="339">
        <v>156</v>
      </c>
      <c r="L29" s="243">
        <v>0.033</v>
      </c>
      <c r="M29" s="159">
        <v>296</v>
      </c>
      <c r="N29" s="165" t="s">
        <v>32</v>
      </c>
      <c r="O29" s="210">
        <f t="shared" si="5"/>
        <v>9.77</v>
      </c>
      <c r="P29" s="210">
        <f t="shared" si="6"/>
        <v>155.83</v>
      </c>
      <c r="Q29" s="249">
        <f t="shared" si="7"/>
        <v>0.04</v>
      </c>
      <c r="R29" s="159">
        <f t="shared" si="8"/>
        <v>478.14</v>
      </c>
      <c r="S29" s="159">
        <f t="shared" si="9"/>
        <v>0.13</v>
      </c>
      <c r="T29" s="339">
        <v>113</v>
      </c>
      <c r="U29" s="340">
        <v>253.87</v>
      </c>
      <c r="V29" s="164">
        <f t="shared" si="1"/>
        <v>43</v>
      </c>
      <c r="W29" s="246">
        <v>0.651</v>
      </c>
      <c r="X29" s="243">
        <v>11.97</v>
      </c>
      <c r="Y29" s="243">
        <f t="shared" si="12"/>
        <v>327.739</v>
      </c>
      <c r="Z29" s="211">
        <f t="shared" si="10"/>
        <v>7.62</v>
      </c>
      <c r="AA29" s="233">
        <f t="shared" si="11"/>
        <v>0</v>
      </c>
      <c r="AB29" s="233">
        <v>7.62</v>
      </c>
      <c r="AC29" s="320">
        <v>15.95</v>
      </c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</row>
    <row r="30" spans="1:47" ht="14.25">
      <c r="A30" s="338">
        <v>22</v>
      </c>
      <c r="B30" s="165" t="s">
        <v>33</v>
      </c>
      <c r="C30" s="221">
        <v>6214.3</v>
      </c>
      <c r="D30" s="220"/>
      <c r="E30" s="335">
        <f t="shared" si="2"/>
        <v>6214.3</v>
      </c>
      <c r="F30" s="216">
        <v>78952</v>
      </c>
      <c r="G30" s="216">
        <v>79842</v>
      </c>
      <c r="H30" s="216">
        <f t="shared" si="3"/>
        <v>890</v>
      </c>
      <c r="I30" s="215">
        <f t="shared" si="4"/>
        <v>890</v>
      </c>
      <c r="J30" s="227">
        <f t="shared" si="0"/>
        <v>890</v>
      </c>
      <c r="K30" s="339">
        <v>258</v>
      </c>
      <c r="L30" s="246">
        <v>0.023</v>
      </c>
      <c r="M30" s="159">
        <v>622.8</v>
      </c>
      <c r="N30" s="165" t="s">
        <v>33</v>
      </c>
      <c r="O30" s="210">
        <f t="shared" si="5"/>
        <v>14.32</v>
      </c>
      <c r="P30" s="210">
        <f t="shared" si="6"/>
        <v>228.4</v>
      </c>
      <c r="Q30" s="249">
        <f t="shared" si="7"/>
        <v>0.04</v>
      </c>
      <c r="R30" s="159">
        <f t="shared" si="8"/>
        <v>700.82</v>
      </c>
      <c r="S30" s="159">
        <f t="shared" si="9"/>
        <v>0.11</v>
      </c>
      <c r="T30" s="339">
        <v>233</v>
      </c>
      <c r="U30" s="340">
        <v>470.39</v>
      </c>
      <c r="V30" s="164">
        <f t="shared" si="1"/>
        <v>25</v>
      </c>
      <c r="W30" s="246"/>
      <c r="X30" s="243">
        <v>35.91</v>
      </c>
      <c r="Y30" s="243">
        <f t="shared" si="12"/>
        <v>369.38</v>
      </c>
      <c r="Z30" s="211">
        <f t="shared" si="10"/>
        <v>14.78</v>
      </c>
      <c r="AA30" s="233">
        <f t="shared" si="11"/>
        <v>-0.56</v>
      </c>
      <c r="AB30" s="233">
        <v>14.22</v>
      </c>
      <c r="AC30" s="320">
        <v>15.95</v>
      </c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</row>
    <row r="31" spans="1:47" ht="14.25">
      <c r="A31" s="338">
        <v>23</v>
      </c>
      <c r="B31" s="165" t="s">
        <v>34</v>
      </c>
      <c r="C31" s="221">
        <v>6022.7</v>
      </c>
      <c r="D31" s="220">
        <v>116.2</v>
      </c>
      <c r="E31" s="335">
        <f t="shared" si="2"/>
        <v>6138.9</v>
      </c>
      <c r="F31" s="216">
        <v>79888</v>
      </c>
      <c r="G31" s="216">
        <v>80895</v>
      </c>
      <c r="H31" s="216">
        <f t="shared" si="3"/>
        <v>1007</v>
      </c>
      <c r="I31" s="215">
        <f t="shared" si="4"/>
        <v>1007</v>
      </c>
      <c r="J31" s="227">
        <f t="shared" si="0"/>
        <v>999.967</v>
      </c>
      <c r="K31" s="339">
        <v>252</v>
      </c>
      <c r="L31" s="246">
        <v>0.023</v>
      </c>
      <c r="M31" s="159">
        <v>595.8</v>
      </c>
      <c r="N31" s="165" t="s">
        <v>34</v>
      </c>
      <c r="O31" s="210">
        <f t="shared" si="5"/>
        <v>13.7</v>
      </c>
      <c r="P31" s="210">
        <f t="shared" si="6"/>
        <v>218.52</v>
      </c>
      <c r="Q31" s="249">
        <f t="shared" si="7"/>
        <v>0.04</v>
      </c>
      <c r="R31" s="159">
        <f t="shared" si="8"/>
        <v>670.48</v>
      </c>
      <c r="S31" s="159">
        <f t="shared" si="9"/>
        <v>0.11</v>
      </c>
      <c r="T31" s="339">
        <v>177</v>
      </c>
      <c r="U31" s="340">
        <v>437.04</v>
      </c>
      <c r="V31" s="164">
        <f t="shared" si="1"/>
        <v>75</v>
      </c>
      <c r="W31" s="246">
        <v>7.033</v>
      </c>
      <c r="X31" s="243">
        <v>35.91</v>
      </c>
      <c r="Y31" s="243">
        <f t="shared" si="12"/>
        <v>513.317</v>
      </c>
      <c r="Z31" s="211">
        <f t="shared" si="10"/>
        <v>6.84</v>
      </c>
      <c r="AA31" s="233">
        <f t="shared" si="11"/>
        <v>0.29</v>
      </c>
      <c r="AB31" s="233">
        <v>7.13</v>
      </c>
      <c r="AC31" s="320">
        <v>15.95</v>
      </c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</row>
    <row r="32" spans="1:47" ht="14.25">
      <c r="A32" s="338">
        <v>24</v>
      </c>
      <c r="B32" s="165" t="s">
        <v>35</v>
      </c>
      <c r="C32" s="221">
        <v>3265.3</v>
      </c>
      <c r="D32" s="220">
        <v>196</v>
      </c>
      <c r="E32" s="335">
        <f t="shared" si="2"/>
        <v>3461.3</v>
      </c>
      <c r="F32" s="216">
        <v>52109</v>
      </c>
      <c r="G32" s="216">
        <v>52876</v>
      </c>
      <c r="H32" s="216">
        <f t="shared" si="3"/>
        <v>767</v>
      </c>
      <c r="I32" s="215">
        <f t="shared" si="4"/>
        <v>767</v>
      </c>
      <c r="J32" s="227">
        <f t="shared" si="0"/>
        <v>758.185</v>
      </c>
      <c r="K32" s="339">
        <v>170</v>
      </c>
      <c r="L32" s="243">
        <v>0.033</v>
      </c>
      <c r="M32" s="159">
        <v>308.2</v>
      </c>
      <c r="N32" s="165" t="s">
        <v>35</v>
      </c>
      <c r="O32" s="210">
        <f t="shared" si="5"/>
        <v>10.17</v>
      </c>
      <c r="P32" s="210">
        <f t="shared" si="6"/>
        <v>162.21</v>
      </c>
      <c r="Q32" s="249">
        <f t="shared" si="7"/>
        <v>0.05</v>
      </c>
      <c r="R32" s="159">
        <f t="shared" si="8"/>
        <v>497.72</v>
      </c>
      <c r="S32" s="159">
        <f t="shared" si="9"/>
        <v>0.14</v>
      </c>
      <c r="T32" s="339">
        <v>151</v>
      </c>
      <c r="U32" s="340">
        <v>406.55</v>
      </c>
      <c r="V32" s="164">
        <f t="shared" si="1"/>
        <v>19</v>
      </c>
      <c r="W32" s="246">
        <v>8.815</v>
      </c>
      <c r="X32" s="243">
        <v>11.97</v>
      </c>
      <c r="Y32" s="243">
        <f t="shared" si="12"/>
        <v>329.495</v>
      </c>
      <c r="Z32" s="211">
        <f t="shared" si="10"/>
        <v>17.34</v>
      </c>
      <c r="AA32" s="233">
        <f t="shared" si="11"/>
        <v>0</v>
      </c>
      <c r="AB32" s="233">
        <v>17.34</v>
      </c>
      <c r="AC32" s="320">
        <v>15.95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</row>
    <row r="33" spans="1:47" ht="14.25">
      <c r="A33" s="338">
        <v>25</v>
      </c>
      <c r="B33" s="165" t="s">
        <v>36</v>
      </c>
      <c r="C33" s="221">
        <v>3257.8</v>
      </c>
      <c r="D33" s="220">
        <v>287.4</v>
      </c>
      <c r="E33" s="335">
        <f t="shared" si="2"/>
        <v>3545.2</v>
      </c>
      <c r="F33" s="216">
        <v>55835</v>
      </c>
      <c r="G33" s="216">
        <v>56396</v>
      </c>
      <c r="H33" s="216">
        <f t="shared" si="3"/>
        <v>561</v>
      </c>
      <c r="I33" s="215">
        <f t="shared" si="4"/>
        <v>561</v>
      </c>
      <c r="J33" s="227">
        <f t="shared" si="0"/>
        <v>548.963</v>
      </c>
      <c r="K33" s="339">
        <v>143</v>
      </c>
      <c r="L33" s="243">
        <v>0.033</v>
      </c>
      <c r="M33" s="159">
        <v>298.3</v>
      </c>
      <c r="N33" s="165" t="s">
        <v>36</v>
      </c>
      <c r="O33" s="210">
        <f t="shared" si="5"/>
        <v>9.84</v>
      </c>
      <c r="P33" s="210">
        <f t="shared" si="6"/>
        <v>156.95</v>
      </c>
      <c r="Q33" s="249">
        <f t="shared" si="7"/>
        <v>0.04</v>
      </c>
      <c r="R33" s="159">
        <f t="shared" si="8"/>
        <v>481.57</v>
      </c>
      <c r="S33" s="159">
        <f t="shared" si="9"/>
        <v>0.14</v>
      </c>
      <c r="T33" s="339">
        <v>116</v>
      </c>
      <c r="U33" s="340">
        <v>340.17</v>
      </c>
      <c r="V33" s="164">
        <f t="shared" si="1"/>
        <v>27</v>
      </c>
      <c r="W33" s="246">
        <v>12.037</v>
      </c>
      <c r="X33" s="243">
        <v>5.985</v>
      </c>
      <c r="Y33" s="243">
        <f t="shared" si="12"/>
        <v>192.968</v>
      </c>
      <c r="Z33" s="211">
        <f t="shared" si="10"/>
        <v>7.15</v>
      </c>
      <c r="AA33" s="233">
        <f t="shared" si="11"/>
        <v>0</v>
      </c>
      <c r="AB33" s="233">
        <v>7.15</v>
      </c>
      <c r="AC33" s="320">
        <v>15.95</v>
      </c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</row>
    <row r="34" spans="1:47" ht="14.25">
      <c r="A34" s="338">
        <v>26</v>
      </c>
      <c r="B34" s="165" t="s">
        <v>37</v>
      </c>
      <c r="C34" s="221">
        <v>3382.6</v>
      </c>
      <c r="D34" s="220">
        <v>142.9</v>
      </c>
      <c r="E34" s="335">
        <f t="shared" si="2"/>
        <v>3525.5</v>
      </c>
      <c r="F34" s="216">
        <v>60931</v>
      </c>
      <c r="G34" s="216">
        <v>61708</v>
      </c>
      <c r="H34" s="216">
        <f t="shared" si="3"/>
        <v>777</v>
      </c>
      <c r="I34" s="215">
        <f t="shared" si="4"/>
        <v>777</v>
      </c>
      <c r="J34" s="227">
        <f t="shared" si="0"/>
        <v>773.976</v>
      </c>
      <c r="K34" s="339">
        <v>155</v>
      </c>
      <c r="L34" s="243">
        <v>0.033</v>
      </c>
      <c r="M34" s="159">
        <v>300</v>
      </c>
      <c r="N34" s="165" t="s">
        <v>37</v>
      </c>
      <c r="O34" s="210">
        <f t="shared" si="5"/>
        <v>9.9</v>
      </c>
      <c r="P34" s="210">
        <f t="shared" si="6"/>
        <v>157.91</v>
      </c>
      <c r="Q34" s="249">
        <f t="shared" si="7"/>
        <v>0.04</v>
      </c>
      <c r="R34" s="159">
        <f t="shared" si="8"/>
        <v>484.51</v>
      </c>
      <c r="S34" s="159">
        <f t="shared" si="9"/>
        <v>0.14</v>
      </c>
      <c r="T34" s="339">
        <v>138</v>
      </c>
      <c r="U34" s="340">
        <v>329.84</v>
      </c>
      <c r="V34" s="164">
        <f t="shared" si="1"/>
        <v>17</v>
      </c>
      <c r="W34" s="246">
        <v>3.024</v>
      </c>
      <c r="X34" s="243">
        <v>5.985</v>
      </c>
      <c r="Y34" s="243">
        <f t="shared" si="12"/>
        <v>428.251</v>
      </c>
      <c r="Z34" s="211">
        <f t="shared" si="10"/>
        <v>25.19</v>
      </c>
      <c r="AA34" s="233">
        <f t="shared" si="11"/>
        <v>0</v>
      </c>
      <c r="AB34" s="233">
        <v>25.19</v>
      </c>
      <c r="AC34" s="320">
        <v>15.95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</row>
    <row r="35" spans="1:47" ht="14.25">
      <c r="A35" s="338">
        <v>27</v>
      </c>
      <c r="B35" s="165" t="s">
        <v>38</v>
      </c>
      <c r="C35" s="221">
        <v>3592.5</v>
      </c>
      <c r="D35" s="220"/>
      <c r="E35" s="335">
        <f t="shared" si="2"/>
        <v>3592.5</v>
      </c>
      <c r="F35" s="216">
        <v>56315</v>
      </c>
      <c r="G35" s="216">
        <v>56883</v>
      </c>
      <c r="H35" s="216">
        <f t="shared" si="3"/>
        <v>568</v>
      </c>
      <c r="I35" s="215">
        <f t="shared" si="4"/>
        <v>568</v>
      </c>
      <c r="J35" s="227">
        <f t="shared" si="0"/>
        <v>568</v>
      </c>
      <c r="K35" s="339">
        <v>155</v>
      </c>
      <c r="L35" s="243">
        <v>0.033</v>
      </c>
      <c r="M35" s="159">
        <v>319.6</v>
      </c>
      <c r="N35" s="165" t="s">
        <v>38</v>
      </c>
      <c r="O35" s="210">
        <f t="shared" si="5"/>
        <v>10.55</v>
      </c>
      <c r="P35" s="210">
        <f t="shared" si="6"/>
        <v>168.27</v>
      </c>
      <c r="Q35" s="249">
        <f t="shared" si="7"/>
        <v>0.05</v>
      </c>
      <c r="R35" s="159">
        <f t="shared" si="8"/>
        <v>516.32</v>
      </c>
      <c r="S35" s="159">
        <f t="shared" si="9"/>
        <v>0.14</v>
      </c>
      <c r="T35" s="339">
        <v>123</v>
      </c>
      <c r="U35" s="340">
        <v>319.64</v>
      </c>
      <c r="V35" s="164">
        <f t="shared" si="1"/>
        <v>32</v>
      </c>
      <c r="W35" s="246"/>
      <c r="X35" s="243">
        <v>17.955</v>
      </c>
      <c r="Y35" s="243">
        <f t="shared" si="12"/>
        <v>219.855</v>
      </c>
      <c r="Z35" s="211">
        <f t="shared" si="10"/>
        <v>6.87</v>
      </c>
      <c r="AA35" s="233">
        <f t="shared" si="11"/>
        <v>0</v>
      </c>
      <c r="AB35" s="233">
        <v>6.87</v>
      </c>
      <c r="AC35" s="320">
        <v>15.95</v>
      </c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</row>
    <row r="36" spans="1:47" ht="14.25">
      <c r="A36" s="338">
        <v>28</v>
      </c>
      <c r="B36" s="165" t="s">
        <v>39</v>
      </c>
      <c r="C36" s="221">
        <v>3574.1</v>
      </c>
      <c r="D36" s="220"/>
      <c r="E36" s="335">
        <f t="shared" si="2"/>
        <v>3574.1</v>
      </c>
      <c r="F36" s="216">
        <v>49734</v>
      </c>
      <c r="G36" s="216">
        <v>50219</v>
      </c>
      <c r="H36" s="216">
        <f t="shared" si="3"/>
        <v>485</v>
      </c>
      <c r="I36" s="215">
        <f t="shared" si="4"/>
        <v>485</v>
      </c>
      <c r="J36" s="227">
        <f t="shared" si="0"/>
        <v>485</v>
      </c>
      <c r="K36" s="339">
        <v>162</v>
      </c>
      <c r="L36" s="243">
        <v>0.033</v>
      </c>
      <c r="M36" s="159">
        <v>296.2</v>
      </c>
      <c r="N36" s="165" t="s">
        <v>39</v>
      </c>
      <c r="O36" s="210">
        <f t="shared" si="5"/>
        <v>9.77</v>
      </c>
      <c r="P36" s="210">
        <f t="shared" si="6"/>
        <v>155.83</v>
      </c>
      <c r="Q36" s="249">
        <f t="shared" si="7"/>
        <v>0.04</v>
      </c>
      <c r="R36" s="159">
        <f t="shared" si="8"/>
        <v>478.14</v>
      </c>
      <c r="S36" s="159">
        <f t="shared" si="9"/>
        <v>0.13</v>
      </c>
      <c r="T36" s="339">
        <v>162</v>
      </c>
      <c r="U36" s="340">
        <v>390.7</v>
      </c>
      <c r="V36" s="164">
        <f t="shared" si="1"/>
        <v>0</v>
      </c>
      <c r="W36" s="246"/>
      <c r="X36" s="243">
        <v>17.955</v>
      </c>
      <c r="Y36" s="243">
        <v>0</v>
      </c>
      <c r="Z36" s="211">
        <v>0</v>
      </c>
      <c r="AA36" s="233">
        <f t="shared" si="11"/>
        <v>0</v>
      </c>
      <c r="AB36" s="233">
        <v>0</v>
      </c>
      <c r="AC36" s="320">
        <v>15.95</v>
      </c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</row>
    <row r="37" spans="1:47" ht="14.25">
      <c r="A37" s="338">
        <v>29</v>
      </c>
      <c r="B37" s="165" t="s">
        <v>40</v>
      </c>
      <c r="C37" s="221">
        <v>4467.1</v>
      </c>
      <c r="D37" s="220"/>
      <c r="E37" s="335">
        <f t="shared" si="2"/>
        <v>4467.1</v>
      </c>
      <c r="F37" s="216">
        <v>59137</v>
      </c>
      <c r="G37" s="216">
        <v>59752</v>
      </c>
      <c r="H37" s="216">
        <f t="shared" si="3"/>
        <v>615</v>
      </c>
      <c r="I37" s="215">
        <f t="shared" si="4"/>
        <v>615</v>
      </c>
      <c r="J37" s="227">
        <f t="shared" si="0"/>
        <v>615</v>
      </c>
      <c r="K37" s="339">
        <v>207</v>
      </c>
      <c r="L37" s="243">
        <v>0.033</v>
      </c>
      <c r="M37" s="159">
        <v>423.6</v>
      </c>
      <c r="N37" s="165" t="s">
        <v>40</v>
      </c>
      <c r="O37" s="210">
        <f t="shared" si="5"/>
        <v>13.98</v>
      </c>
      <c r="P37" s="210">
        <f t="shared" si="6"/>
        <v>222.98</v>
      </c>
      <c r="Q37" s="249">
        <f t="shared" si="7"/>
        <v>0.05</v>
      </c>
      <c r="R37" s="159">
        <f t="shared" si="8"/>
        <v>684.18</v>
      </c>
      <c r="S37" s="159">
        <f t="shared" si="9"/>
        <v>0.15</v>
      </c>
      <c r="T37" s="339">
        <v>160</v>
      </c>
      <c r="U37" s="340">
        <v>340.94</v>
      </c>
      <c r="V37" s="164">
        <f t="shared" si="1"/>
        <v>47</v>
      </c>
      <c r="W37" s="246"/>
      <c r="X37" s="243">
        <v>5.985</v>
      </c>
      <c r="Y37" s="243">
        <f t="shared" si="12"/>
        <v>254.095</v>
      </c>
      <c r="Z37" s="211">
        <f t="shared" si="10"/>
        <v>5.41</v>
      </c>
      <c r="AA37" s="233">
        <f t="shared" si="11"/>
        <v>0</v>
      </c>
      <c r="AB37" s="233">
        <v>5.41</v>
      </c>
      <c r="AC37" s="320">
        <v>15.95</v>
      </c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</row>
    <row r="38" spans="1:47" ht="14.25">
      <c r="A38" s="338">
        <v>30</v>
      </c>
      <c r="B38" s="165" t="s">
        <v>42</v>
      </c>
      <c r="C38" s="341">
        <v>5495.3</v>
      </c>
      <c r="D38" s="220"/>
      <c r="E38" s="335">
        <f t="shared" si="2"/>
        <v>5495.3</v>
      </c>
      <c r="F38" s="216">
        <v>60459</v>
      </c>
      <c r="G38" s="216">
        <v>61034</v>
      </c>
      <c r="H38" s="216">
        <f t="shared" si="3"/>
        <v>575</v>
      </c>
      <c r="I38" s="215">
        <f t="shared" si="4"/>
        <v>575</v>
      </c>
      <c r="J38" s="227">
        <f t="shared" si="0"/>
        <v>575</v>
      </c>
      <c r="K38" s="342">
        <v>209</v>
      </c>
      <c r="L38" s="246">
        <v>0.023</v>
      </c>
      <c r="M38" s="159">
        <v>759</v>
      </c>
      <c r="N38" s="165" t="s">
        <v>42</v>
      </c>
      <c r="O38" s="210">
        <f t="shared" si="5"/>
        <v>17.46</v>
      </c>
      <c r="P38" s="210">
        <f t="shared" si="6"/>
        <v>278.49</v>
      </c>
      <c r="Q38" s="249">
        <f t="shared" si="7"/>
        <v>0.05</v>
      </c>
      <c r="R38" s="159">
        <f t="shared" si="8"/>
        <v>854.49</v>
      </c>
      <c r="S38" s="159">
        <f t="shared" si="9"/>
        <v>0.16</v>
      </c>
      <c r="T38" s="342">
        <v>181</v>
      </c>
      <c r="U38" s="340">
        <v>447.57</v>
      </c>
      <c r="V38" s="164">
        <f t="shared" si="1"/>
        <v>28</v>
      </c>
      <c r="W38" s="246"/>
      <c r="X38" s="243">
        <v>29.925</v>
      </c>
      <c r="Y38" s="243">
        <f t="shared" si="12"/>
        <v>80.045</v>
      </c>
      <c r="Z38" s="211">
        <f t="shared" si="10"/>
        <v>2.86</v>
      </c>
      <c r="AA38" s="233">
        <f t="shared" si="11"/>
        <v>0</v>
      </c>
      <c r="AB38" s="233">
        <v>2.86</v>
      </c>
      <c r="AC38" s="320">
        <v>15.95</v>
      </c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</row>
    <row r="39" spans="1:47" ht="14.25">
      <c r="A39" s="338">
        <v>31</v>
      </c>
      <c r="B39" s="165" t="s">
        <v>43</v>
      </c>
      <c r="C39" s="221">
        <v>3212.6</v>
      </c>
      <c r="D39" s="220"/>
      <c r="E39" s="335">
        <f t="shared" si="2"/>
        <v>3212.6</v>
      </c>
      <c r="F39" s="216">
        <v>42531</v>
      </c>
      <c r="G39" s="216">
        <v>42746</v>
      </c>
      <c r="H39" s="216">
        <f t="shared" si="3"/>
        <v>215</v>
      </c>
      <c r="I39" s="215">
        <f t="shared" si="4"/>
        <v>215</v>
      </c>
      <c r="J39" s="227">
        <f t="shared" si="0"/>
        <v>215</v>
      </c>
      <c r="K39" s="339">
        <v>143</v>
      </c>
      <c r="L39" s="246">
        <v>0.023</v>
      </c>
      <c r="M39" s="159">
        <v>454.9</v>
      </c>
      <c r="N39" s="165" t="s">
        <v>43</v>
      </c>
      <c r="O39" s="210">
        <f t="shared" si="5"/>
        <v>10.46</v>
      </c>
      <c r="P39" s="210">
        <f t="shared" si="6"/>
        <v>166.84</v>
      </c>
      <c r="Q39" s="249">
        <f t="shared" si="7"/>
        <v>0.05</v>
      </c>
      <c r="R39" s="159">
        <f t="shared" si="8"/>
        <v>511.91</v>
      </c>
      <c r="S39" s="159">
        <f t="shared" si="9"/>
        <v>0.16</v>
      </c>
      <c r="T39" s="339">
        <v>138</v>
      </c>
      <c r="U39" s="340">
        <v>335.36</v>
      </c>
      <c r="V39" s="164">
        <f t="shared" si="1"/>
        <v>5</v>
      </c>
      <c r="W39" s="246"/>
      <c r="X39" s="243">
        <v>5.985</v>
      </c>
      <c r="Y39" s="243">
        <v>0</v>
      </c>
      <c r="Z39" s="211">
        <f t="shared" si="10"/>
        <v>0</v>
      </c>
      <c r="AA39" s="233">
        <f t="shared" si="11"/>
        <v>0</v>
      </c>
      <c r="AB39" s="233">
        <v>0</v>
      </c>
      <c r="AC39" s="320">
        <v>15.95</v>
      </c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</row>
    <row r="40" spans="1:47" ht="14.25">
      <c r="A40" s="338">
        <v>32</v>
      </c>
      <c r="B40" s="165" t="s">
        <v>44</v>
      </c>
      <c r="C40" s="221">
        <v>3274.6</v>
      </c>
      <c r="D40" s="220">
        <v>13.5</v>
      </c>
      <c r="E40" s="335">
        <f t="shared" si="2"/>
        <v>3288.1</v>
      </c>
      <c r="F40" s="216">
        <v>23674</v>
      </c>
      <c r="G40" s="216">
        <v>24070</v>
      </c>
      <c r="H40" s="216">
        <f t="shared" si="3"/>
        <v>396</v>
      </c>
      <c r="I40" s="215">
        <f t="shared" si="4"/>
        <v>396</v>
      </c>
      <c r="J40" s="227">
        <f t="shared" si="0"/>
        <v>395.108</v>
      </c>
      <c r="K40" s="339">
        <v>136</v>
      </c>
      <c r="L40" s="246">
        <v>0.023</v>
      </c>
      <c r="M40" s="159">
        <v>382.1</v>
      </c>
      <c r="N40" s="165" t="s">
        <v>44</v>
      </c>
      <c r="O40" s="210">
        <f t="shared" si="5"/>
        <v>8.79</v>
      </c>
      <c r="P40" s="210">
        <f t="shared" si="6"/>
        <v>140.2</v>
      </c>
      <c r="Q40" s="249">
        <f t="shared" si="7"/>
        <v>0.04</v>
      </c>
      <c r="R40" s="159">
        <f t="shared" si="8"/>
        <v>430.18</v>
      </c>
      <c r="S40" s="159">
        <f t="shared" si="9"/>
        <v>0.13</v>
      </c>
      <c r="T40" s="339">
        <v>135</v>
      </c>
      <c r="U40" s="340">
        <v>453.53</v>
      </c>
      <c r="V40" s="164">
        <f t="shared" si="1"/>
        <v>1</v>
      </c>
      <c r="W40" s="246">
        <v>0.892</v>
      </c>
      <c r="X40" s="243">
        <v>5.985</v>
      </c>
      <c r="Y40" s="243">
        <v>0</v>
      </c>
      <c r="Z40" s="211">
        <f t="shared" si="10"/>
        <v>0</v>
      </c>
      <c r="AA40" s="233">
        <f t="shared" si="11"/>
        <v>0</v>
      </c>
      <c r="AB40" s="233">
        <v>0</v>
      </c>
      <c r="AC40" s="320">
        <v>15.95</v>
      </c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</row>
    <row r="41" spans="1:47" ht="14.25">
      <c r="A41" s="338">
        <v>33</v>
      </c>
      <c r="B41" s="165" t="s">
        <v>45</v>
      </c>
      <c r="C41" s="221">
        <v>3236.8</v>
      </c>
      <c r="D41" s="220">
        <v>18.8</v>
      </c>
      <c r="E41" s="335">
        <f t="shared" si="2"/>
        <v>3255.6</v>
      </c>
      <c r="F41" s="216">
        <v>37742</v>
      </c>
      <c r="G41" s="216">
        <v>38161</v>
      </c>
      <c r="H41" s="216">
        <f t="shared" si="3"/>
        <v>419</v>
      </c>
      <c r="I41" s="215">
        <f t="shared" si="4"/>
        <v>419</v>
      </c>
      <c r="J41" s="227">
        <f t="shared" si="0"/>
        <v>418.958</v>
      </c>
      <c r="K41" s="339">
        <v>122</v>
      </c>
      <c r="L41" s="246">
        <v>0.023</v>
      </c>
      <c r="M41" s="159">
        <v>448.7</v>
      </c>
      <c r="N41" s="165" t="s">
        <v>45</v>
      </c>
      <c r="O41" s="210">
        <f t="shared" si="5"/>
        <v>10.32</v>
      </c>
      <c r="P41" s="210">
        <f t="shared" si="6"/>
        <v>164.6</v>
      </c>
      <c r="Q41" s="249">
        <f t="shared" si="7"/>
        <v>0.05</v>
      </c>
      <c r="R41" s="159">
        <f t="shared" si="8"/>
        <v>505.06</v>
      </c>
      <c r="S41" s="159">
        <f t="shared" si="9"/>
        <v>0.16</v>
      </c>
      <c r="T41" s="339">
        <v>122</v>
      </c>
      <c r="U41" s="340">
        <v>374.78</v>
      </c>
      <c r="V41" s="164">
        <f t="shared" si="1"/>
        <v>0</v>
      </c>
      <c r="W41" s="246">
        <v>0.042</v>
      </c>
      <c r="X41" s="243">
        <v>11.97</v>
      </c>
      <c r="Y41" s="243">
        <v>0</v>
      </c>
      <c r="Z41" s="211">
        <v>0</v>
      </c>
      <c r="AA41" s="233">
        <f t="shared" si="11"/>
        <v>0</v>
      </c>
      <c r="AB41" s="233">
        <v>0</v>
      </c>
      <c r="AC41" s="320">
        <v>15.95</v>
      </c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</row>
    <row r="42" spans="1:47" ht="14.25">
      <c r="A42" s="338">
        <v>34</v>
      </c>
      <c r="B42" s="165" t="s">
        <v>46</v>
      </c>
      <c r="C42" s="221">
        <v>3305.6</v>
      </c>
      <c r="D42" s="220">
        <v>19.3</v>
      </c>
      <c r="E42" s="335">
        <f t="shared" si="2"/>
        <v>3324.9</v>
      </c>
      <c r="F42" s="216">
        <v>47159</v>
      </c>
      <c r="G42" s="216">
        <v>47599</v>
      </c>
      <c r="H42" s="216">
        <f t="shared" si="3"/>
        <v>440</v>
      </c>
      <c r="I42" s="215">
        <f t="shared" si="4"/>
        <v>440</v>
      </c>
      <c r="J42" s="227">
        <f t="shared" si="0"/>
        <v>440</v>
      </c>
      <c r="K42" s="339">
        <v>146</v>
      </c>
      <c r="L42" s="246">
        <v>0.023</v>
      </c>
      <c r="M42" s="159">
        <v>448.7</v>
      </c>
      <c r="N42" s="165" t="s">
        <v>46</v>
      </c>
      <c r="O42" s="210">
        <f t="shared" si="5"/>
        <v>10.32</v>
      </c>
      <c r="P42" s="210">
        <f t="shared" si="6"/>
        <v>164.6</v>
      </c>
      <c r="Q42" s="249">
        <f t="shared" si="7"/>
        <v>0.05</v>
      </c>
      <c r="R42" s="159">
        <f t="shared" si="8"/>
        <v>505.06</v>
      </c>
      <c r="S42" s="159">
        <f t="shared" si="9"/>
        <v>0.15</v>
      </c>
      <c r="T42" s="339">
        <v>126</v>
      </c>
      <c r="U42" s="340">
        <v>330.06</v>
      </c>
      <c r="V42" s="164">
        <f t="shared" si="1"/>
        <v>20</v>
      </c>
      <c r="W42" s="246">
        <v>0</v>
      </c>
      <c r="X42" s="243">
        <v>29.925</v>
      </c>
      <c r="Y42" s="243">
        <f t="shared" si="12"/>
        <v>69.695</v>
      </c>
      <c r="Z42" s="211">
        <f t="shared" si="10"/>
        <v>3.48</v>
      </c>
      <c r="AA42" s="233">
        <f t="shared" si="11"/>
        <v>0</v>
      </c>
      <c r="AB42" s="233">
        <v>3.48</v>
      </c>
      <c r="AC42" s="320">
        <v>15.95</v>
      </c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</row>
    <row r="43" spans="1:47" ht="14.25">
      <c r="A43" s="338">
        <v>35</v>
      </c>
      <c r="B43" s="165" t="s">
        <v>47</v>
      </c>
      <c r="C43" s="221">
        <v>3301.3</v>
      </c>
      <c r="D43" s="220">
        <v>19.1</v>
      </c>
      <c r="E43" s="335">
        <f t="shared" si="2"/>
        <v>3320.4</v>
      </c>
      <c r="F43" s="216">
        <v>39451</v>
      </c>
      <c r="G43" s="216">
        <v>39901</v>
      </c>
      <c r="H43" s="216">
        <f t="shared" si="3"/>
        <v>450</v>
      </c>
      <c r="I43" s="215">
        <f t="shared" si="4"/>
        <v>450</v>
      </c>
      <c r="J43" s="227">
        <f t="shared" si="0"/>
        <v>448.405</v>
      </c>
      <c r="K43" s="339">
        <v>127</v>
      </c>
      <c r="L43" s="246">
        <v>0.023</v>
      </c>
      <c r="M43" s="159">
        <v>437</v>
      </c>
      <c r="N43" s="165" t="s">
        <v>47</v>
      </c>
      <c r="O43" s="210">
        <f t="shared" si="5"/>
        <v>10.05</v>
      </c>
      <c r="P43" s="210">
        <f t="shared" si="6"/>
        <v>160.3</v>
      </c>
      <c r="Q43" s="249">
        <f t="shared" si="7"/>
        <v>0.05</v>
      </c>
      <c r="R43" s="159">
        <f t="shared" si="8"/>
        <v>491.85</v>
      </c>
      <c r="S43" s="159">
        <f t="shared" si="9"/>
        <v>0.15</v>
      </c>
      <c r="T43" s="339">
        <v>124</v>
      </c>
      <c r="U43" s="340">
        <v>375.71</v>
      </c>
      <c r="V43" s="164">
        <f t="shared" si="1"/>
        <v>3</v>
      </c>
      <c r="W43" s="246">
        <v>1.595</v>
      </c>
      <c r="X43" s="243">
        <v>0</v>
      </c>
      <c r="Y43" s="243">
        <f t="shared" si="12"/>
        <v>62.645</v>
      </c>
      <c r="Z43" s="211">
        <f t="shared" si="10"/>
        <v>20.88</v>
      </c>
      <c r="AA43" s="233">
        <f t="shared" si="11"/>
        <v>0</v>
      </c>
      <c r="AB43" s="233">
        <v>20.88</v>
      </c>
      <c r="AC43" s="320">
        <v>15.95</v>
      </c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</row>
    <row r="44" spans="1:47" ht="14.25">
      <c r="A44" s="338">
        <v>36</v>
      </c>
      <c r="B44" s="165" t="s">
        <v>48</v>
      </c>
      <c r="C44" s="221">
        <v>2708.8</v>
      </c>
      <c r="D44" s="220"/>
      <c r="E44" s="335">
        <f t="shared" si="2"/>
        <v>2708.8</v>
      </c>
      <c r="F44" s="216">
        <v>6974</v>
      </c>
      <c r="G44" s="216">
        <v>7331</v>
      </c>
      <c r="H44" s="216">
        <f t="shared" si="3"/>
        <v>357</v>
      </c>
      <c r="I44" s="215">
        <f t="shared" si="4"/>
        <v>357</v>
      </c>
      <c r="J44" s="227">
        <f t="shared" si="0"/>
        <v>357</v>
      </c>
      <c r="K44" s="339">
        <v>97</v>
      </c>
      <c r="L44" s="246">
        <v>0.023</v>
      </c>
      <c r="M44" s="159">
        <v>329.5</v>
      </c>
      <c r="N44" s="165" t="s">
        <v>48</v>
      </c>
      <c r="O44" s="210">
        <f t="shared" si="5"/>
        <v>7.58</v>
      </c>
      <c r="P44" s="210">
        <f t="shared" si="6"/>
        <v>120.9</v>
      </c>
      <c r="Q44" s="249">
        <f t="shared" si="7"/>
        <v>0.04</v>
      </c>
      <c r="R44" s="159">
        <f t="shared" si="8"/>
        <v>370.97</v>
      </c>
      <c r="S44" s="159">
        <f t="shared" si="9"/>
        <v>0.14</v>
      </c>
      <c r="T44" s="339">
        <v>82</v>
      </c>
      <c r="U44" s="340">
        <v>291.23</v>
      </c>
      <c r="V44" s="164">
        <f t="shared" si="1"/>
        <v>15</v>
      </c>
      <c r="W44" s="246"/>
      <c r="X44" s="243">
        <v>23.94</v>
      </c>
      <c r="Y44" s="243">
        <f t="shared" si="12"/>
        <v>34.25</v>
      </c>
      <c r="Z44" s="211">
        <f t="shared" si="10"/>
        <v>2.28</v>
      </c>
      <c r="AA44" s="233">
        <f t="shared" si="11"/>
        <v>0</v>
      </c>
      <c r="AB44" s="233">
        <v>2.28</v>
      </c>
      <c r="AC44" s="320">
        <v>15.95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</row>
    <row r="45" spans="1:47" ht="14.25">
      <c r="A45" s="338">
        <v>37</v>
      </c>
      <c r="B45" s="165" t="s">
        <v>49</v>
      </c>
      <c r="C45" s="221">
        <v>2771.7</v>
      </c>
      <c r="D45" s="220"/>
      <c r="E45" s="335">
        <f t="shared" si="2"/>
        <v>2771.7</v>
      </c>
      <c r="F45" s="216">
        <v>5167</v>
      </c>
      <c r="G45" s="216">
        <v>5510</v>
      </c>
      <c r="H45" s="216">
        <f t="shared" si="3"/>
        <v>343</v>
      </c>
      <c r="I45" s="215">
        <f t="shared" si="4"/>
        <v>343</v>
      </c>
      <c r="J45" s="227">
        <f t="shared" si="0"/>
        <v>343</v>
      </c>
      <c r="K45" s="339">
        <v>123</v>
      </c>
      <c r="L45" s="246">
        <v>0.023</v>
      </c>
      <c r="M45" s="159">
        <v>325.3</v>
      </c>
      <c r="N45" s="165" t="s">
        <v>49</v>
      </c>
      <c r="O45" s="210">
        <f t="shared" si="5"/>
        <v>7.48</v>
      </c>
      <c r="P45" s="210">
        <f t="shared" si="6"/>
        <v>119.31</v>
      </c>
      <c r="Q45" s="249">
        <f t="shared" si="7"/>
        <v>0.04</v>
      </c>
      <c r="R45" s="159">
        <f t="shared" si="8"/>
        <v>366.07</v>
      </c>
      <c r="S45" s="159">
        <f t="shared" si="9"/>
        <v>0.13</v>
      </c>
      <c r="T45" s="339">
        <v>118</v>
      </c>
      <c r="U45" s="340">
        <v>315.97</v>
      </c>
      <c r="V45" s="164">
        <f t="shared" si="1"/>
        <v>5</v>
      </c>
      <c r="W45" s="246"/>
      <c r="X45" s="243">
        <v>0</v>
      </c>
      <c r="Y45" s="243">
        <f t="shared" si="12"/>
        <v>19.55</v>
      </c>
      <c r="Z45" s="211">
        <f t="shared" si="10"/>
        <v>3.91</v>
      </c>
      <c r="AA45" s="233">
        <f t="shared" si="11"/>
        <v>0</v>
      </c>
      <c r="AB45" s="233">
        <v>3.91</v>
      </c>
      <c r="AC45" s="320">
        <v>15.95</v>
      </c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</row>
    <row r="46" spans="1:47" ht="14.25">
      <c r="A46" s="338">
        <v>38</v>
      </c>
      <c r="B46" s="166" t="s">
        <v>50</v>
      </c>
      <c r="C46" s="221">
        <v>3041.2</v>
      </c>
      <c r="D46" s="220">
        <v>136.9</v>
      </c>
      <c r="E46" s="335">
        <f t="shared" si="2"/>
        <v>3178.1</v>
      </c>
      <c r="F46" s="216">
        <v>38707</v>
      </c>
      <c r="G46" s="216">
        <v>39137</v>
      </c>
      <c r="H46" s="216">
        <f t="shared" si="3"/>
        <v>430</v>
      </c>
      <c r="I46" s="215">
        <f t="shared" si="4"/>
        <v>430</v>
      </c>
      <c r="J46" s="227">
        <f t="shared" si="0"/>
        <v>430</v>
      </c>
      <c r="K46" s="339">
        <v>142</v>
      </c>
      <c r="L46" s="243">
        <v>0.033</v>
      </c>
      <c r="M46" s="159">
        <v>244.4</v>
      </c>
      <c r="N46" s="166" t="s">
        <v>50</v>
      </c>
      <c r="O46" s="210">
        <f t="shared" si="5"/>
        <v>8.07</v>
      </c>
      <c r="P46" s="210">
        <f t="shared" si="6"/>
        <v>128.72</v>
      </c>
      <c r="Q46" s="249">
        <f t="shared" si="7"/>
        <v>0.04</v>
      </c>
      <c r="R46" s="159">
        <f t="shared" si="8"/>
        <v>394.95</v>
      </c>
      <c r="S46" s="159">
        <f t="shared" si="9"/>
        <v>0.12</v>
      </c>
      <c r="T46" s="339">
        <v>119</v>
      </c>
      <c r="U46" s="340">
        <v>298.7</v>
      </c>
      <c r="V46" s="164">
        <f t="shared" si="1"/>
        <v>23</v>
      </c>
      <c r="W46" s="246">
        <v>0</v>
      </c>
      <c r="X46" s="243">
        <v>5.985</v>
      </c>
      <c r="Y46" s="243">
        <f t="shared" si="12"/>
        <v>117.245</v>
      </c>
      <c r="Z46" s="211">
        <f t="shared" si="10"/>
        <v>5.1</v>
      </c>
      <c r="AA46" s="233">
        <f t="shared" si="11"/>
        <v>0</v>
      </c>
      <c r="AB46" s="233">
        <v>5.1</v>
      </c>
      <c r="AC46" s="320">
        <v>15.95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</row>
    <row r="47" spans="1:47" ht="12.75" customHeight="1">
      <c r="A47" s="343">
        <v>39</v>
      </c>
      <c r="B47" s="166" t="s">
        <v>51</v>
      </c>
      <c r="C47" s="221">
        <v>3037.7</v>
      </c>
      <c r="D47" s="220">
        <v>142.6</v>
      </c>
      <c r="E47" s="335">
        <f t="shared" si="2"/>
        <v>3180.3</v>
      </c>
      <c r="F47" s="216">
        <v>46826</v>
      </c>
      <c r="G47" s="216">
        <v>47265</v>
      </c>
      <c r="H47" s="216">
        <f t="shared" si="3"/>
        <v>439</v>
      </c>
      <c r="I47" s="215">
        <f t="shared" si="4"/>
        <v>439</v>
      </c>
      <c r="J47" s="227">
        <f t="shared" si="0"/>
        <v>433.127</v>
      </c>
      <c r="K47" s="339">
        <v>121</v>
      </c>
      <c r="L47" s="243">
        <v>0.033</v>
      </c>
      <c r="M47" s="159">
        <v>232.5</v>
      </c>
      <c r="N47" s="166" t="s">
        <v>51</v>
      </c>
      <c r="O47" s="210">
        <f t="shared" si="5"/>
        <v>7.67</v>
      </c>
      <c r="P47" s="210">
        <f t="shared" si="6"/>
        <v>122.34</v>
      </c>
      <c r="Q47" s="249">
        <f t="shared" si="7"/>
        <v>0.04</v>
      </c>
      <c r="R47" s="159">
        <f t="shared" si="8"/>
        <v>375.37</v>
      </c>
      <c r="S47" s="159">
        <f t="shared" si="9"/>
        <v>0.12</v>
      </c>
      <c r="T47" s="339">
        <v>108</v>
      </c>
      <c r="U47" s="340">
        <v>336.91</v>
      </c>
      <c r="V47" s="164">
        <f t="shared" si="1"/>
        <v>13</v>
      </c>
      <c r="W47" s="246">
        <v>5.873</v>
      </c>
      <c r="X47" s="243">
        <v>17.955</v>
      </c>
      <c r="Y47" s="243">
        <f t="shared" si="12"/>
        <v>70.592</v>
      </c>
      <c r="Z47" s="211">
        <f t="shared" si="10"/>
        <v>5.43</v>
      </c>
      <c r="AA47" s="233">
        <f t="shared" si="11"/>
        <v>0</v>
      </c>
      <c r="AB47" s="233">
        <v>5.43</v>
      </c>
      <c r="AC47" s="320">
        <v>15.95</v>
      </c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</row>
    <row r="48" spans="1:47" ht="14.25">
      <c r="A48" s="343">
        <v>40</v>
      </c>
      <c r="B48" s="165" t="s">
        <v>52</v>
      </c>
      <c r="C48" s="221">
        <v>2525.9</v>
      </c>
      <c r="D48" s="220">
        <v>232.5</v>
      </c>
      <c r="E48" s="335">
        <f t="shared" si="2"/>
        <v>2758.4</v>
      </c>
      <c r="F48" s="216">
        <v>42109</v>
      </c>
      <c r="G48" s="216">
        <v>42722</v>
      </c>
      <c r="H48" s="216">
        <f t="shared" si="3"/>
        <v>613</v>
      </c>
      <c r="I48" s="215">
        <f t="shared" si="4"/>
        <v>613</v>
      </c>
      <c r="J48" s="227">
        <f t="shared" si="0"/>
        <v>606.103</v>
      </c>
      <c r="K48" s="339">
        <v>100</v>
      </c>
      <c r="L48" s="243">
        <v>0.033</v>
      </c>
      <c r="M48" s="159">
        <v>197.5</v>
      </c>
      <c r="N48" s="165" t="s">
        <v>52</v>
      </c>
      <c r="O48" s="210">
        <f t="shared" si="5"/>
        <v>6.52</v>
      </c>
      <c r="P48" s="210">
        <f t="shared" si="6"/>
        <v>103.99</v>
      </c>
      <c r="Q48" s="249">
        <f t="shared" si="7"/>
        <v>0.04</v>
      </c>
      <c r="R48" s="159">
        <f t="shared" si="8"/>
        <v>319.09</v>
      </c>
      <c r="S48" s="159">
        <f t="shared" si="9"/>
        <v>0.12</v>
      </c>
      <c r="T48" s="339">
        <v>76</v>
      </c>
      <c r="U48" s="340">
        <v>261.01</v>
      </c>
      <c r="V48" s="164">
        <f t="shared" si="1"/>
        <v>24</v>
      </c>
      <c r="W48" s="246">
        <v>6.897</v>
      </c>
      <c r="X48" s="243">
        <v>29.925</v>
      </c>
      <c r="Y48" s="243">
        <f t="shared" si="12"/>
        <v>308.648</v>
      </c>
      <c r="Z48" s="211">
        <f t="shared" si="10"/>
        <v>12.86</v>
      </c>
      <c r="AA48" s="233">
        <f t="shared" si="11"/>
        <v>0</v>
      </c>
      <c r="AB48" s="233">
        <v>12.86</v>
      </c>
      <c r="AC48" s="320">
        <v>15.95</v>
      </c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</row>
    <row r="49" spans="1:47" ht="14.25">
      <c r="A49" s="338">
        <v>41</v>
      </c>
      <c r="B49" s="165" t="s">
        <v>53</v>
      </c>
      <c r="C49" s="221">
        <v>3455.1</v>
      </c>
      <c r="D49" s="220"/>
      <c r="E49" s="335">
        <f t="shared" si="2"/>
        <v>3455.1</v>
      </c>
      <c r="F49" s="216">
        <v>48973</v>
      </c>
      <c r="G49" s="216">
        <v>49410</v>
      </c>
      <c r="H49" s="216">
        <f t="shared" si="3"/>
        <v>437</v>
      </c>
      <c r="I49" s="215">
        <f t="shared" si="4"/>
        <v>437</v>
      </c>
      <c r="J49" s="227">
        <f t="shared" si="0"/>
        <v>437</v>
      </c>
      <c r="K49" s="339">
        <v>141</v>
      </c>
      <c r="L49" s="243">
        <v>0.033</v>
      </c>
      <c r="M49" s="159">
        <v>309.4</v>
      </c>
      <c r="N49" s="165" t="s">
        <v>53</v>
      </c>
      <c r="O49" s="210">
        <f t="shared" si="5"/>
        <v>10.21</v>
      </c>
      <c r="P49" s="210">
        <f t="shared" si="6"/>
        <v>162.85</v>
      </c>
      <c r="Q49" s="249">
        <f t="shared" si="7"/>
        <v>0.05</v>
      </c>
      <c r="R49" s="159">
        <f t="shared" si="8"/>
        <v>499.68</v>
      </c>
      <c r="S49" s="159">
        <f t="shared" si="9"/>
        <v>0.14</v>
      </c>
      <c r="T49" s="339">
        <v>124</v>
      </c>
      <c r="U49" s="340">
        <v>286.3</v>
      </c>
      <c r="V49" s="164">
        <f t="shared" si="1"/>
        <v>17</v>
      </c>
      <c r="W49" s="246"/>
      <c r="X49" s="243">
        <v>29.925</v>
      </c>
      <c r="Y49" s="243">
        <f t="shared" si="12"/>
        <v>110.565</v>
      </c>
      <c r="Z49" s="211">
        <f t="shared" si="10"/>
        <v>6.5</v>
      </c>
      <c r="AA49" s="233">
        <f t="shared" si="11"/>
        <v>0</v>
      </c>
      <c r="AB49" s="233">
        <v>6.5</v>
      </c>
      <c r="AC49" s="320">
        <v>15.95</v>
      </c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</row>
    <row r="50" spans="1:47" ht="14.25">
      <c r="A50" s="338">
        <v>42</v>
      </c>
      <c r="B50" s="165" t="s">
        <v>54</v>
      </c>
      <c r="C50" s="221">
        <v>3905.6</v>
      </c>
      <c r="D50" s="220"/>
      <c r="E50" s="335">
        <f t="shared" si="2"/>
        <v>3905.6</v>
      </c>
      <c r="F50" s="216">
        <v>25930</v>
      </c>
      <c r="G50" s="216">
        <v>26163</v>
      </c>
      <c r="H50" s="216">
        <f t="shared" si="3"/>
        <v>233</v>
      </c>
      <c r="I50" s="215">
        <f t="shared" si="4"/>
        <v>233</v>
      </c>
      <c r="J50" s="227">
        <f t="shared" si="0"/>
        <v>233</v>
      </c>
      <c r="K50" s="339">
        <v>126</v>
      </c>
      <c r="L50" s="246">
        <v>0.021</v>
      </c>
      <c r="M50" s="159">
        <v>689.1</v>
      </c>
      <c r="N50" s="165" t="s">
        <v>54</v>
      </c>
      <c r="O50" s="210">
        <f t="shared" si="5"/>
        <v>14.47</v>
      </c>
      <c r="P50" s="210">
        <f t="shared" si="6"/>
        <v>230.8</v>
      </c>
      <c r="Q50" s="249">
        <f t="shared" si="7"/>
        <v>0.06</v>
      </c>
      <c r="R50" s="159">
        <f t="shared" si="8"/>
        <v>708.16</v>
      </c>
      <c r="S50" s="159">
        <f t="shared" si="9"/>
        <v>0.18</v>
      </c>
      <c r="T50" s="339">
        <v>119</v>
      </c>
      <c r="U50" s="340">
        <v>300.8</v>
      </c>
      <c r="V50" s="164">
        <f t="shared" si="1"/>
        <v>7</v>
      </c>
      <c r="W50" s="246"/>
      <c r="X50" s="243">
        <v>11.97</v>
      </c>
      <c r="Y50" s="243">
        <v>0</v>
      </c>
      <c r="Z50" s="211">
        <f t="shared" si="10"/>
        <v>0</v>
      </c>
      <c r="AA50" s="233">
        <f t="shared" si="11"/>
        <v>0</v>
      </c>
      <c r="AB50" s="233">
        <v>0</v>
      </c>
      <c r="AC50" s="320">
        <v>15.95</v>
      </c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</row>
    <row r="51" spans="1:47" ht="14.25">
      <c r="A51" s="338">
        <v>43</v>
      </c>
      <c r="B51" s="165" t="s">
        <v>55</v>
      </c>
      <c r="C51" s="221">
        <v>3906.7</v>
      </c>
      <c r="D51" s="220"/>
      <c r="E51" s="335">
        <f t="shared" si="2"/>
        <v>3906.7</v>
      </c>
      <c r="F51" s="216">
        <v>42527</v>
      </c>
      <c r="G51" s="216">
        <v>42878</v>
      </c>
      <c r="H51" s="216">
        <f t="shared" si="3"/>
        <v>351</v>
      </c>
      <c r="I51" s="215">
        <f t="shared" si="4"/>
        <v>351</v>
      </c>
      <c r="J51" s="227">
        <f t="shared" si="0"/>
        <v>351</v>
      </c>
      <c r="K51" s="339">
        <v>137</v>
      </c>
      <c r="L51" s="246">
        <v>0.021</v>
      </c>
      <c r="M51" s="159">
        <v>689.1</v>
      </c>
      <c r="N51" s="165" t="s">
        <v>55</v>
      </c>
      <c r="O51" s="210">
        <f t="shared" si="5"/>
        <v>14.47</v>
      </c>
      <c r="P51" s="210">
        <f t="shared" si="6"/>
        <v>230.8</v>
      </c>
      <c r="Q51" s="249">
        <f t="shared" si="7"/>
        <v>0.06</v>
      </c>
      <c r="R51" s="159">
        <f t="shared" si="8"/>
        <v>708.16</v>
      </c>
      <c r="S51" s="159">
        <f t="shared" si="9"/>
        <v>0.18</v>
      </c>
      <c r="T51" s="339">
        <v>128</v>
      </c>
      <c r="U51" s="340">
        <v>253.15</v>
      </c>
      <c r="V51" s="164">
        <f t="shared" si="1"/>
        <v>9</v>
      </c>
      <c r="W51" s="246"/>
      <c r="X51" s="243">
        <v>47.88</v>
      </c>
      <c r="Y51" s="243">
        <f t="shared" si="12"/>
        <v>35.5</v>
      </c>
      <c r="Z51" s="211">
        <f t="shared" si="10"/>
        <v>3.94</v>
      </c>
      <c r="AA51" s="233">
        <f t="shared" si="11"/>
        <v>0</v>
      </c>
      <c r="AB51" s="233">
        <v>3.94</v>
      </c>
      <c r="AC51" s="320">
        <v>15.95</v>
      </c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</row>
    <row r="52" spans="1:47" ht="14.25">
      <c r="A52" s="338">
        <v>44</v>
      </c>
      <c r="B52" s="165" t="s">
        <v>56</v>
      </c>
      <c r="C52" s="221">
        <v>6473.3</v>
      </c>
      <c r="D52" s="220"/>
      <c r="E52" s="335">
        <f t="shared" si="2"/>
        <v>6473.3</v>
      </c>
      <c r="F52" s="216">
        <v>70265</v>
      </c>
      <c r="G52" s="216">
        <v>71070</v>
      </c>
      <c r="H52" s="216">
        <f t="shared" si="3"/>
        <v>805</v>
      </c>
      <c r="I52" s="215">
        <f t="shared" si="4"/>
        <v>805</v>
      </c>
      <c r="J52" s="227">
        <f t="shared" si="0"/>
        <v>805</v>
      </c>
      <c r="K52" s="339">
        <v>241</v>
      </c>
      <c r="L52" s="246">
        <v>0.023</v>
      </c>
      <c r="M52" s="159">
        <v>1176.3</v>
      </c>
      <c r="N52" s="165" t="s">
        <v>56</v>
      </c>
      <c r="O52" s="210">
        <f t="shared" si="5"/>
        <v>27.05</v>
      </c>
      <c r="P52" s="210">
        <f t="shared" si="6"/>
        <v>431.45</v>
      </c>
      <c r="Q52" s="249">
        <f t="shared" si="7"/>
        <v>0.07</v>
      </c>
      <c r="R52" s="159">
        <f t="shared" si="8"/>
        <v>1323.83</v>
      </c>
      <c r="S52" s="159">
        <f t="shared" si="9"/>
        <v>0.2</v>
      </c>
      <c r="T52" s="339">
        <v>199</v>
      </c>
      <c r="U52" s="340">
        <v>514.21</v>
      </c>
      <c r="V52" s="164">
        <f t="shared" si="1"/>
        <v>42</v>
      </c>
      <c r="W52" s="246"/>
      <c r="X52" s="243">
        <v>5.985</v>
      </c>
      <c r="Y52" s="243">
        <f t="shared" si="12"/>
        <v>257.755</v>
      </c>
      <c r="Z52" s="211">
        <f t="shared" si="10"/>
        <v>6.14</v>
      </c>
      <c r="AA52" s="233">
        <f t="shared" si="11"/>
        <v>0</v>
      </c>
      <c r="AB52" s="233">
        <v>6.14</v>
      </c>
      <c r="AC52" s="320">
        <v>15.95</v>
      </c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</row>
    <row r="53" spans="1:47" ht="14.25">
      <c r="A53" s="338">
        <v>45</v>
      </c>
      <c r="B53" s="165" t="s">
        <v>57</v>
      </c>
      <c r="C53" s="221">
        <v>6809.7</v>
      </c>
      <c r="D53" s="220"/>
      <c r="E53" s="335">
        <f t="shared" si="2"/>
        <v>6809.7</v>
      </c>
      <c r="F53" s="216">
        <v>48354</v>
      </c>
      <c r="G53" s="216">
        <v>48913</v>
      </c>
      <c r="H53" s="216">
        <f t="shared" si="3"/>
        <v>559</v>
      </c>
      <c r="I53" s="215">
        <f t="shared" si="4"/>
        <v>559</v>
      </c>
      <c r="J53" s="227">
        <f t="shared" si="0"/>
        <v>559</v>
      </c>
      <c r="K53" s="339">
        <v>203</v>
      </c>
      <c r="L53" s="246">
        <v>0.023</v>
      </c>
      <c r="M53" s="159">
        <v>1309.8</v>
      </c>
      <c r="N53" s="165" t="s">
        <v>57</v>
      </c>
      <c r="O53" s="210">
        <f t="shared" si="5"/>
        <v>30.13</v>
      </c>
      <c r="P53" s="210">
        <f t="shared" si="6"/>
        <v>480.57</v>
      </c>
      <c r="Q53" s="249">
        <f t="shared" si="7"/>
        <v>0.07</v>
      </c>
      <c r="R53" s="159">
        <f t="shared" si="8"/>
        <v>1474.56</v>
      </c>
      <c r="S53" s="159">
        <f t="shared" si="9"/>
        <v>0.22</v>
      </c>
      <c r="T53" s="339">
        <v>194</v>
      </c>
      <c r="U53" s="340">
        <v>434.63</v>
      </c>
      <c r="V53" s="164">
        <f t="shared" si="1"/>
        <v>9</v>
      </c>
      <c r="W53" s="246"/>
      <c r="X53" s="243">
        <v>48.48</v>
      </c>
      <c r="Y53" s="243">
        <f t="shared" si="12"/>
        <v>45.76</v>
      </c>
      <c r="Z53" s="211">
        <f t="shared" si="10"/>
        <v>5.08</v>
      </c>
      <c r="AA53" s="233">
        <f t="shared" si="11"/>
        <v>0</v>
      </c>
      <c r="AB53" s="233">
        <v>5.08</v>
      </c>
      <c r="AC53" s="320">
        <v>15.95</v>
      </c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</row>
    <row r="54" spans="1:47" ht="14.25">
      <c r="A54" s="338"/>
      <c r="B54" s="165"/>
      <c r="C54" s="344"/>
      <c r="D54" s="165"/>
      <c r="E54" s="335"/>
      <c r="F54" s="216"/>
      <c r="G54" s="216"/>
      <c r="H54" s="216"/>
      <c r="I54" s="215"/>
      <c r="J54" s="227"/>
      <c r="K54" s="345"/>
      <c r="L54" s="246"/>
      <c r="M54" s="159"/>
      <c r="N54" s="165"/>
      <c r="O54" s="159"/>
      <c r="P54" s="210"/>
      <c r="Q54" s="249"/>
      <c r="R54" s="159"/>
      <c r="S54" s="159"/>
      <c r="T54" s="346"/>
      <c r="U54" s="158"/>
      <c r="V54" s="164"/>
      <c r="W54" s="347"/>
      <c r="X54" s="348"/>
      <c r="Y54" s="243"/>
      <c r="Z54" s="205"/>
      <c r="AA54" s="233"/>
      <c r="AB54" s="234"/>
      <c r="AC54" s="321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</row>
    <row r="55" spans="1:47" ht="14.25">
      <c r="A55" s="338"/>
      <c r="B55" s="165"/>
      <c r="C55" s="344"/>
      <c r="D55" s="165"/>
      <c r="E55" s="335"/>
      <c r="F55" s="216"/>
      <c r="G55" s="216"/>
      <c r="H55" s="216"/>
      <c r="I55" s="215"/>
      <c r="J55" s="227"/>
      <c r="K55" s="345"/>
      <c r="L55" s="246"/>
      <c r="M55" s="159"/>
      <c r="N55" s="165"/>
      <c r="O55" s="159"/>
      <c r="P55" s="210"/>
      <c r="Q55" s="249"/>
      <c r="R55" s="159"/>
      <c r="S55" s="159"/>
      <c r="T55" s="346"/>
      <c r="U55" s="158"/>
      <c r="V55" s="164"/>
      <c r="W55" s="347"/>
      <c r="X55" s="348"/>
      <c r="Y55" s="243"/>
      <c r="Z55" s="205"/>
      <c r="AA55" s="233"/>
      <c r="AB55" s="234"/>
      <c r="AC55" s="321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</row>
    <row r="56" spans="1:47" ht="15">
      <c r="A56" s="349"/>
      <c r="B56" s="350" t="s">
        <v>58</v>
      </c>
      <c r="C56" s="351">
        <f>SUM(C9:C55)</f>
        <v>166592.3</v>
      </c>
      <c r="D56" s="351">
        <f>SUM(D9:D53)</f>
        <v>3235.8</v>
      </c>
      <c r="E56" s="352">
        <f>SUM(E9:E53)</f>
        <v>169828.1</v>
      </c>
      <c r="F56" s="217">
        <v>2154699</v>
      </c>
      <c r="G56" s="217">
        <f>SUM(G9:G53)</f>
        <v>2181337</v>
      </c>
      <c r="H56" s="217">
        <f>SUM(H9:H55)</f>
        <v>26638</v>
      </c>
      <c r="I56" s="218">
        <f>SUM(I9:I53)</f>
        <v>25977</v>
      </c>
      <c r="J56" s="228">
        <f>SUM(J9:J53)</f>
        <v>25844.123</v>
      </c>
      <c r="K56" s="353">
        <f>SUM(K9:K53)</f>
        <v>6711</v>
      </c>
      <c r="L56" s="247"/>
      <c r="M56" s="162">
        <f>SUM(M9:M55)</f>
        <v>18562.4</v>
      </c>
      <c r="N56" s="350" t="s">
        <v>58</v>
      </c>
      <c r="O56" s="203">
        <f>SUM(O9:O55)</f>
        <v>523.12</v>
      </c>
      <c r="P56" s="237">
        <f>SUM(P9:P53)</f>
        <v>8343.78</v>
      </c>
      <c r="Q56" s="249"/>
      <c r="R56" s="252">
        <f>SUM(R9:R53)</f>
        <v>25601.51</v>
      </c>
      <c r="S56" s="159"/>
      <c r="T56" s="353">
        <f aca="true" t="shared" si="13" ref="T56:Y56">SUM(T9:T53)</f>
        <v>5819</v>
      </c>
      <c r="U56" s="167">
        <f t="shared" si="13"/>
        <v>15499.71</v>
      </c>
      <c r="V56" s="164">
        <f t="shared" si="13"/>
        <v>892</v>
      </c>
      <c r="W56" s="354">
        <f t="shared" si="13"/>
        <v>132.877</v>
      </c>
      <c r="X56" s="228">
        <f t="shared" si="13"/>
        <v>820.545</v>
      </c>
      <c r="Y56" s="244">
        <f t="shared" si="13"/>
        <v>8412.626</v>
      </c>
      <c r="Z56" s="205"/>
      <c r="AA56" s="233"/>
      <c r="AB56" s="234"/>
      <c r="AC56" s="321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</row>
    <row r="57" spans="1:47" ht="15">
      <c r="A57" s="349"/>
      <c r="B57" s="350"/>
      <c r="C57" s="351"/>
      <c r="D57" s="355"/>
      <c r="E57" s="352"/>
      <c r="F57" s="216"/>
      <c r="G57" s="216"/>
      <c r="H57" s="216"/>
      <c r="I57" s="215"/>
      <c r="J57" s="227"/>
      <c r="K57" s="345"/>
      <c r="L57" s="246"/>
      <c r="M57" s="159"/>
      <c r="N57" s="350"/>
      <c r="O57" s="159"/>
      <c r="P57" s="210"/>
      <c r="Q57" s="249"/>
      <c r="R57" s="159"/>
      <c r="S57" s="159"/>
      <c r="T57" s="345"/>
      <c r="U57" s="158"/>
      <c r="V57" s="164"/>
      <c r="W57" s="347"/>
      <c r="X57" s="348"/>
      <c r="Y57" s="243"/>
      <c r="Z57" s="205"/>
      <c r="AA57" s="233"/>
      <c r="AB57" s="234"/>
      <c r="AC57" s="321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</row>
    <row r="58" spans="1:47" ht="15">
      <c r="A58" s="338">
        <v>46</v>
      </c>
      <c r="B58" s="165" t="s">
        <v>41</v>
      </c>
      <c r="C58" s="344">
        <v>10021.8</v>
      </c>
      <c r="D58" s="344">
        <v>0</v>
      </c>
      <c r="E58" s="352">
        <f t="shared" si="2"/>
        <v>10021.8</v>
      </c>
      <c r="F58" s="216">
        <v>28790</v>
      </c>
      <c r="G58" s="216">
        <v>29174</v>
      </c>
      <c r="H58" s="216">
        <f>G58-F58+G59-F59</f>
        <v>1587</v>
      </c>
      <c r="I58" s="215">
        <f>G58-F58+G59-F59</f>
        <v>1587</v>
      </c>
      <c r="J58" s="227">
        <f>I58-W58</f>
        <v>1587</v>
      </c>
      <c r="K58" s="356">
        <v>387</v>
      </c>
      <c r="L58" s="246">
        <v>0.023</v>
      </c>
      <c r="M58" s="159">
        <v>1819.6</v>
      </c>
      <c r="N58" s="165" t="s">
        <v>41</v>
      </c>
      <c r="O58" s="159">
        <f>L58*M58</f>
        <v>41.85</v>
      </c>
      <c r="P58" s="210">
        <f>O58*AC58</f>
        <v>667.51</v>
      </c>
      <c r="Q58" s="249">
        <f t="shared" si="7"/>
        <v>0.07</v>
      </c>
      <c r="R58" s="159">
        <f t="shared" si="8"/>
        <v>2048.14</v>
      </c>
      <c r="S58" s="159">
        <f t="shared" si="9"/>
        <v>0.2</v>
      </c>
      <c r="T58" s="356">
        <v>353</v>
      </c>
      <c r="U58" s="357">
        <v>944.19</v>
      </c>
      <c r="V58" s="164">
        <f>K58-T58</f>
        <v>34</v>
      </c>
      <c r="W58" s="246"/>
      <c r="X58" s="243">
        <v>23.94</v>
      </c>
      <c r="Y58" s="243">
        <f>I58-O58-U58-W58-X58</f>
        <v>577.02</v>
      </c>
      <c r="Z58" s="205">
        <f>Y58/V58</f>
        <v>16.97</v>
      </c>
      <c r="AA58" s="233">
        <f t="shared" si="11"/>
        <v>0</v>
      </c>
      <c r="AB58" s="233">
        <v>16.97</v>
      </c>
      <c r="AC58" s="320">
        <v>15.95</v>
      </c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</row>
    <row r="59" spans="1:47" ht="15">
      <c r="A59" s="338"/>
      <c r="B59" s="165"/>
      <c r="C59" s="344"/>
      <c r="D59" s="358"/>
      <c r="E59" s="352"/>
      <c r="F59" s="216">
        <v>10827</v>
      </c>
      <c r="G59" s="216">
        <v>12030</v>
      </c>
      <c r="H59" s="216"/>
      <c r="I59" s="215"/>
      <c r="J59" s="227"/>
      <c r="K59" s="345" t="s">
        <v>106</v>
      </c>
      <c r="L59" s="246"/>
      <c r="M59" s="159"/>
      <c r="N59" s="165"/>
      <c r="O59" s="159"/>
      <c r="P59" s="210"/>
      <c r="Q59" s="249"/>
      <c r="R59" s="159"/>
      <c r="S59" s="159"/>
      <c r="T59" s="345"/>
      <c r="U59" s="158"/>
      <c r="V59" s="164"/>
      <c r="W59" s="347"/>
      <c r="X59" s="348"/>
      <c r="Y59" s="243"/>
      <c r="Z59" s="205"/>
      <c r="AA59" s="233"/>
      <c r="AB59" s="234"/>
      <c r="AC59" s="321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</row>
    <row r="60" spans="1:47" ht="15.75" thickBot="1">
      <c r="A60" s="359"/>
      <c r="B60" s="360" t="s">
        <v>75</v>
      </c>
      <c r="C60" s="361">
        <f>SUM(C56:C58)</f>
        <v>176614.1</v>
      </c>
      <c r="D60" s="361">
        <f>SUM(D56:D58)</f>
        <v>3235.8</v>
      </c>
      <c r="E60" s="352">
        <f>SUM(E56:E58)</f>
        <v>179849.9</v>
      </c>
      <c r="F60" s="219">
        <v>2183489</v>
      </c>
      <c r="G60" s="219">
        <f>SUM(G56:G58)</f>
        <v>2210511</v>
      </c>
      <c r="H60" s="219">
        <f aca="true" t="shared" si="14" ref="H60:M60">SUM(H56:H58)</f>
        <v>28225</v>
      </c>
      <c r="I60" s="218">
        <f>SUM(I56:I59)</f>
        <v>27564</v>
      </c>
      <c r="J60" s="228">
        <f t="shared" si="14"/>
        <v>27431.123</v>
      </c>
      <c r="K60" s="362">
        <f t="shared" si="14"/>
        <v>7098</v>
      </c>
      <c r="L60" s="248"/>
      <c r="M60" s="206">
        <f t="shared" si="14"/>
        <v>20382</v>
      </c>
      <c r="N60" s="360" t="s">
        <v>75</v>
      </c>
      <c r="O60" s="207">
        <f>SUM(O56:O58)</f>
        <v>564.97</v>
      </c>
      <c r="P60" s="237">
        <f>SUM(P56:P58)</f>
        <v>9011.29</v>
      </c>
      <c r="Q60" s="249"/>
      <c r="R60" s="252">
        <f>SUM(R56:R58)</f>
        <v>27649.65</v>
      </c>
      <c r="S60" s="159"/>
      <c r="T60" s="362">
        <f>SUM(T56:T58)</f>
        <v>6172</v>
      </c>
      <c r="U60" s="207">
        <f>SUM(U56:U58)</f>
        <v>16443.9</v>
      </c>
      <c r="V60" s="208">
        <f>K60-T60</f>
        <v>926</v>
      </c>
      <c r="W60" s="248">
        <f>W56</f>
        <v>132.877</v>
      </c>
      <c r="X60" s="354">
        <f>SUM(X56:X58)</f>
        <v>844.485</v>
      </c>
      <c r="Y60" s="244">
        <f>SUM(Y56:Y58)</f>
        <v>8989.646</v>
      </c>
      <c r="Z60" s="209"/>
      <c r="AA60" s="233"/>
      <c r="AB60" s="235"/>
      <c r="AC60" s="322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</row>
    <row r="61" spans="5:47" ht="12.75">
      <c r="E61" s="163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</row>
    <row r="62" spans="1:47" ht="14.25">
      <c r="A62" s="363" t="s">
        <v>97</v>
      </c>
      <c r="B62" s="363"/>
      <c r="C62" s="363"/>
      <c r="D62" s="363"/>
      <c r="E62" s="363"/>
      <c r="F62" s="363"/>
      <c r="G62" s="363"/>
      <c r="H62" s="363"/>
      <c r="I62" s="364"/>
      <c r="J62" s="364"/>
      <c r="K62" s="365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6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</row>
    <row r="63" spans="1:47" ht="15.7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204"/>
      <c r="W63" s="204"/>
      <c r="X63" s="204"/>
      <c r="Y63" s="204"/>
      <c r="Z63" s="204"/>
      <c r="AA63" s="204"/>
      <c r="AB63" s="204"/>
      <c r="AC63" s="204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</row>
    <row r="64" spans="1:47" ht="19.5" customHeight="1">
      <c r="A64" s="368" t="s">
        <v>107</v>
      </c>
      <c r="B64" s="368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204"/>
      <c r="W64" s="204"/>
      <c r="X64" s="204"/>
      <c r="Y64" s="204"/>
      <c r="Z64" s="204"/>
      <c r="AA64" s="204"/>
      <c r="AB64" s="204"/>
      <c r="AC64" s="204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</row>
    <row r="65" spans="1:47" ht="16.5" customHeight="1">
      <c r="A65" s="368" t="s">
        <v>108</v>
      </c>
      <c r="B65" s="370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204"/>
      <c r="W65" s="204"/>
      <c r="X65" s="204"/>
      <c r="Y65" s="204"/>
      <c r="Z65" s="204"/>
      <c r="AA65" s="204"/>
      <c r="AB65" s="204"/>
      <c r="AC65" s="204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</row>
    <row r="66" spans="1:47" ht="24" customHeight="1">
      <c r="A66" s="371"/>
      <c r="B66" s="372"/>
      <c r="C66" s="373"/>
      <c r="D66" s="374"/>
      <c r="E66" s="374"/>
      <c r="F66" s="374"/>
      <c r="G66" s="374"/>
      <c r="H66" s="374"/>
      <c r="I66" s="374"/>
      <c r="J66" s="374"/>
      <c r="K66" s="374" t="s">
        <v>106</v>
      </c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204"/>
      <c r="W66" s="204"/>
      <c r="X66" s="204"/>
      <c r="Y66" s="204"/>
      <c r="Z66" s="204"/>
      <c r="AA66" s="204"/>
      <c r="AB66" s="204"/>
      <c r="AC66" s="204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</row>
    <row r="67" spans="1:47" ht="15">
      <c r="A67" s="373" t="s">
        <v>134</v>
      </c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</row>
    <row r="68" spans="1:47" ht="15">
      <c r="A68" s="373" t="s">
        <v>135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</row>
    <row r="69" spans="1:47" ht="15">
      <c r="A69" s="373" t="s">
        <v>136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5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</row>
    <row r="70" spans="1:47" ht="15.75">
      <c r="A70" s="371"/>
      <c r="B70" s="376"/>
      <c r="D70" s="373"/>
      <c r="E70" s="377"/>
      <c r="F70" s="378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</row>
    <row r="71" spans="1:47" ht="15">
      <c r="A71" s="373"/>
      <c r="B71" s="373"/>
      <c r="C71" s="373"/>
      <c r="D71" s="373"/>
      <c r="E71" s="373"/>
      <c r="F71" s="373"/>
      <c r="G71" s="373"/>
      <c r="H71" s="373"/>
      <c r="I71" s="373"/>
      <c r="J71" s="373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</row>
    <row r="72" spans="1:47" ht="15">
      <c r="A72" s="373"/>
      <c r="B72" s="373"/>
      <c r="C72" s="373"/>
      <c r="D72" s="373"/>
      <c r="E72" s="373"/>
      <c r="F72" s="373"/>
      <c r="G72" s="373"/>
      <c r="H72" s="373"/>
      <c r="I72" s="373"/>
      <c r="J72" s="373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</row>
    <row r="73" spans="1:47" ht="15">
      <c r="A73" s="379"/>
      <c r="B73" s="379"/>
      <c r="C73" s="379"/>
      <c r="D73" s="379"/>
      <c r="E73" s="380"/>
      <c r="F73" s="380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</row>
    <row r="74" spans="30:47" ht="12.75"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</row>
    <row r="75" spans="30:47" ht="12.75"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</row>
    <row r="76" spans="30:47" ht="12.75"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</row>
    <row r="77" spans="30:47" ht="12.75"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</row>
    <row r="78" spans="30:47" ht="12.75"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</row>
    <row r="79" spans="30:47" ht="12.75"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</row>
    <row r="80" spans="30:47" ht="12.75"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</row>
    <row r="81" spans="30:47" ht="12.75"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</row>
    <row r="82" spans="30:47" ht="12.75"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</row>
    <row r="83" spans="30:47" ht="12.75"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</row>
    <row r="84" spans="30:47" ht="12.75"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</row>
    <row r="85" spans="30:47" ht="12.75"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</row>
    <row r="86" spans="30:47" ht="12.75"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</row>
    <row r="87" spans="30:47" ht="12.75"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</row>
    <row r="88" spans="30:47" ht="12.75"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</row>
    <row r="89" spans="30:47" ht="12.75"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</row>
    <row r="90" spans="30:47" ht="12.75"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</row>
    <row r="91" spans="30:47" ht="12.75"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</row>
    <row r="92" spans="30:47" ht="12.75"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</row>
    <row r="93" spans="30:47" ht="12.75"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</row>
    <row r="94" spans="30:47" ht="12.75"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</row>
    <row r="95" spans="30:47" ht="12.75"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</row>
    <row r="96" spans="30:47" ht="12.75"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</row>
    <row r="97" spans="30:47" ht="12.75"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</row>
    <row r="98" spans="30:47" ht="12.75"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</row>
    <row r="99" spans="30:47" ht="12.75"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</row>
    <row r="100" spans="30:47" ht="12.75"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</row>
    <row r="101" spans="30:47" ht="12.75"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</row>
    <row r="102" spans="30:47" ht="12.75"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</row>
    <row r="103" spans="30:47" ht="12.75"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</row>
    <row r="104" spans="30:47" ht="12.75"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</row>
    <row r="105" spans="30:47" ht="12.75"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</row>
    <row r="106" spans="30:47" ht="12.75"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</row>
    <row r="107" spans="30:47" ht="12.75"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</row>
    <row r="108" spans="30:47" ht="12.75"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</row>
    <row r="109" spans="30:47" ht="12.75"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</row>
    <row r="110" spans="30:47" ht="12.75"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</row>
    <row r="111" spans="30:47" ht="12.75"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</row>
    <row r="112" spans="30:47" ht="12.75"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</row>
    <row r="113" spans="30:47" ht="12.75"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</row>
    <row r="114" spans="30:47" ht="12.75"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</row>
    <row r="115" spans="30:47" ht="12.75"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</row>
    <row r="116" spans="30:47" ht="12.75"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</row>
    <row r="117" spans="30:47" ht="12.75"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</row>
    <row r="118" spans="30:47" ht="12.75"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</row>
    <row r="119" spans="30:47" ht="12.75"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</row>
    <row r="120" spans="30:47" ht="12.75"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</row>
    <row r="121" spans="30:47" ht="12.75"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</row>
    <row r="122" spans="30:47" ht="12.75"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</row>
    <row r="123" spans="30:47" ht="12.75"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</row>
    <row r="124" spans="30:47" ht="12.75"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</row>
    <row r="125" spans="30:47" ht="12.75"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</row>
    <row r="126" spans="30:47" ht="12.75"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</row>
    <row r="127" spans="30:47" ht="12.75"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</row>
    <row r="128" spans="30:47" ht="12.75"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</row>
    <row r="129" spans="30:47" ht="12.75"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</row>
    <row r="130" spans="30:47" ht="12.75"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</row>
    <row r="131" spans="30:47" ht="12.75"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</row>
    <row r="132" spans="30:47" ht="12.75"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</row>
    <row r="133" spans="30:47" ht="12.75"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</row>
    <row r="134" spans="30:47" ht="12.75"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</row>
    <row r="135" spans="30:47" ht="12.75"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</row>
    <row r="136" spans="30:47" ht="12.75"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</row>
    <row r="137" spans="30:47" ht="12.75"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</row>
    <row r="138" spans="30:47" ht="12.75"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</row>
    <row r="139" spans="30:47" ht="12.75"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</row>
    <row r="140" spans="30:47" ht="12.75"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</row>
    <row r="141" spans="30:47" ht="12.75"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</row>
    <row r="142" spans="30:47" ht="12.75"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</row>
    <row r="143" spans="30:47" ht="12.75"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</row>
    <row r="144" spans="30:47" ht="12.75"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</row>
    <row r="145" spans="30:47" ht="12.75"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</row>
    <row r="146" spans="30:47" ht="12.75"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</row>
    <row r="147" spans="30:47" ht="12.75"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</row>
    <row r="148" spans="30:47" ht="12.75"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</row>
    <row r="149" spans="30:47" ht="12.75"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</row>
    <row r="150" spans="30:47" ht="12.75"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</row>
    <row r="151" spans="30:47" ht="12.75"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</row>
    <row r="152" spans="30:47" ht="12.75"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</row>
    <row r="153" spans="30:47" ht="12.75"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</row>
    <row r="154" spans="30:47" ht="12.75"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</row>
    <row r="155" spans="30:47" ht="12.75"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</row>
    <row r="156" spans="30:47" ht="12.75"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</row>
    <row r="157" spans="30:47" ht="12.75"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</row>
    <row r="158" spans="30:47" ht="12.75"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</row>
    <row r="159" spans="30:47" ht="12.75"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</row>
    <row r="160" spans="30:47" ht="12.75"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</row>
    <row r="161" spans="30:47" ht="12.75"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</row>
    <row r="162" spans="30:47" ht="12.75"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</row>
    <row r="163" spans="30:47" ht="12.75"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</row>
    <row r="164" spans="30:47" ht="12.75"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</row>
    <row r="165" spans="30:47" ht="12.75"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</row>
    <row r="166" spans="30:47" ht="12.75"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</row>
    <row r="167" spans="30:47" ht="12.75"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</row>
    <row r="168" spans="30:47" ht="12.75"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</row>
    <row r="169" spans="30:47" ht="12.75"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</row>
    <row r="170" spans="30:47" ht="12.75"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</row>
    <row r="171" spans="30:47" ht="12.75"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</row>
    <row r="172" spans="30:47" ht="12.75"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</row>
    <row r="173" spans="30:47" ht="12.75"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</row>
    <row r="174" spans="30:47" ht="12.75"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</row>
    <row r="175" spans="30:47" ht="12.75"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</row>
    <row r="176" spans="30:47" ht="12.75"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</row>
    <row r="177" spans="30:47" ht="12.75"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</row>
    <row r="178" spans="30:47" ht="12.75"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</row>
    <row r="179" spans="30:47" ht="12.75"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</row>
    <row r="180" spans="30:47" ht="12.75"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</row>
    <row r="181" spans="30:47" ht="12.75"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</row>
    <row r="182" spans="30:47" ht="12.75"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</row>
    <row r="183" spans="30:47" ht="12.75"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</row>
    <row r="184" spans="30:47" ht="12.75"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</row>
    <row r="185" spans="30:47" ht="12.75"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</row>
    <row r="186" spans="30:47" ht="12.75"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</row>
    <row r="187" spans="30:47" ht="12.75"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</row>
    <row r="188" spans="30:47" ht="12.75"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</row>
    <row r="189" spans="30:47" ht="12.75"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</row>
    <row r="190" spans="30:47" ht="12.75"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</row>
    <row r="191" spans="30:47" ht="12.75"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</row>
    <row r="192" spans="30:47" ht="12.75"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</row>
    <row r="193" spans="30:47" ht="12.75"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</row>
    <row r="194" spans="30:47" ht="12.75"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</row>
    <row r="195" spans="30:47" ht="12.75"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</row>
    <row r="196" spans="30:47" ht="12.75"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</row>
    <row r="197" spans="30:47" ht="12.75"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</row>
    <row r="198" spans="30:47" ht="12.75"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</row>
    <row r="199" spans="30:47" ht="12.75"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</row>
    <row r="200" spans="30:47" ht="12.75"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</row>
    <row r="201" spans="30:47" ht="12.75"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</row>
    <row r="202" spans="30:47" ht="12.75"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</row>
    <row r="203" spans="30:47" ht="12.75"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</row>
    <row r="204" spans="30:47" ht="12.75"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</row>
    <row r="205" spans="30:47" ht="12.75"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</row>
    <row r="206" spans="30:47" ht="12.75"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</row>
    <row r="207" spans="30:47" ht="12.75"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</row>
    <row r="208" spans="30:47" ht="12.75"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</row>
    <row r="209" spans="30:47" ht="12.75"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</row>
    <row r="210" spans="30:47" ht="12.75"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</row>
    <row r="211" spans="30:47" ht="12.75"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</row>
  </sheetData>
  <sheetProtection/>
  <mergeCells count="21">
    <mergeCell ref="A63:U63"/>
    <mergeCell ref="A2:Z2"/>
    <mergeCell ref="A3:Z3"/>
    <mergeCell ref="F5:Z5"/>
    <mergeCell ref="Z6:Z7"/>
    <mergeCell ref="A4:C4"/>
    <mergeCell ref="Y6:Y7"/>
    <mergeCell ref="W6:W7"/>
    <mergeCell ref="A5:A7"/>
    <mergeCell ref="K6:K7"/>
    <mergeCell ref="E5:E7"/>
    <mergeCell ref="C5:C7"/>
    <mergeCell ref="U6:U7"/>
    <mergeCell ref="B5:B7"/>
    <mergeCell ref="A73:F73"/>
    <mergeCell ref="L6:L7"/>
    <mergeCell ref="O6:O7"/>
    <mergeCell ref="T6:T7"/>
    <mergeCell ref="D5:D7"/>
    <mergeCell ref="M6:M7"/>
    <mergeCell ref="F6:I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05" t="s">
        <v>0</v>
      </c>
      <c r="C4" s="308" t="s">
        <v>1</v>
      </c>
      <c r="D4" s="311" t="s">
        <v>98</v>
      </c>
      <c r="E4" s="308" t="s">
        <v>99</v>
      </c>
      <c r="F4" s="314" t="s">
        <v>102</v>
      </c>
    </row>
    <row r="5" spans="2:6" ht="12.75">
      <c r="B5" s="306"/>
      <c r="C5" s="309"/>
      <c r="D5" s="312"/>
      <c r="E5" s="309"/>
      <c r="F5" s="315"/>
    </row>
    <row r="6" spans="2:6" ht="12.75">
      <c r="B6" s="307"/>
      <c r="C6" s="310"/>
      <c r="D6" s="313"/>
      <c r="E6" s="310"/>
      <c r="F6" s="316"/>
    </row>
    <row r="7" spans="2:6" ht="21" thickBot="1">
      <c r="B7" s="168">
        <v>1</v>
      </c>
      <c r="C7" s="169">
        <v>2</v>
      </c>
      <c r="D7" s="169" t="s">
        <v>100</v>
      </c>
      <c r="E7" s="169" t="s">
        <v>101</v>
      </c>
      <c r="F7" s="186">
        <v>3</v>
      </c>
    </row>
    <row r="8" spans="2:6" ht="20.25">
      <c r="B8" s="187">
        <v>1</v>
      </c>
      <c r="C8" s="170" t="s">
        <v>12</v>
      </c>
      <c r="D8" s="171">
        <v>3178.7</v>
      </c>
      <c r="E8" s="172">
        <v>404.4</v>
      </c>
      <c r="F8" s="188">
        <v>3583.1</v>
      </c>
    </row>
    <row r="9" spans="2:6" ht="20.25">
      <c r="B9" s="189">
        <v>2</v>
      </c>
      <c r="C9" s="173" t="s">
        <v>13</v>
      </c>
      <c r="D9" s="171">
        <v>3171.5</v>
      </c>
      <c r="E9" s="172">
        <v>372.6</v>
      </c>
      <c r="F9" s="188">
        <v>3544.1</v>
      </c>
    </row>
    <row r="10" spans="2:6" ht="20.25">
      <c r="B10" s="190">
        <v>3</v>
      </c>
      <c r="C10" s="173" t="s">
        <v>14</v>
      </c>
      <c r="D10" s="171">
        <v>3843.8</v>
      </c>
      <c r="E10" s="172"/>
      <c r="F10" s="188">
        <v>3843.8</v>
      </c>
    </row>
    <row r="11" spans="2:6" ht="20.25">
      <c r="B11" s="190">
        <v>4</v>
      </c>
      <c r="C11" s="173" t="s">
        <v>15</v>
      </c>
      <c r="D11" s="171">
        <v>3377.9</v>
      </c>
      <c r="E11" s="172">
        <v>160.8</v>
      </c>
      <c r="F11" s="188">
        <v>3538.7</v>
      </c>
    </row>
    <row r="12" spans="2:6" ht="20.25">
      <c r="B12" s="190">
        <v>5</v>
      </c>
      <c r="C12" s="173" t="s">
        <v>16</v>
      </c>
      <c r="D12" s="171">
        <v>3833.1</v>
      </c>
      <c r="E12" s="172"/>
      <c r="F12" s="188">
        <v>3833.1</v>
      </c>
    </row>
    <row r="13" spans="2:6" ht="20.25">
      <c r="B13" s="190">
        <v>6</v>
      </c>
      <c r="C13" s="175" t="s">
        <v>17</v>
      </c>
      <c r="D13" s="171">
        <v>3126.5</v>
      </c>
      <c r="E13" s="172">
        <v>407.2</v>
      </c>
      <c r="F13" s="188">
        <v>3533.7</v>
      </c>
    </row>
    <row r="14" spans="2:6" ht="20.25">
      <c r="B14" s="190">
        <v>7</v>
      </c>
      <c r="C14" s="175" t="s">
        <v>18</v>
      </c>
      <c r="D14" s="171">
        <v>3415.5</v>
      </c>
      <c r="E14" s="172">
        <v>41.3</v>
      </c>
      <c r="F14" s="188">
        <v>3456.8</v>
      </c>
    </row>
    <row r="15" spans="2:6" ht="20.25">
      <c r="B15" s="190">
        <v>8</v>
      </c>
      <c r="C15" s="175" t="s">
        <v>19</v>
      </c>
      <c r="D15" s="171">
        <v>3129.4</v>
      </c>
      <c r="E15" s="172">
        <v>356.8</v>
      </c>
      <c r="F15" s="188">
        <v>3486.2</v>
      </c>
    </row>
    <row r="16" spans="2:6" ht="20.25">
      <c r="B16" s="190">
        <v>9</v>
      </c>
      <c r="C16" s="175" t="s">
        <v>20</v>
      </c>
      <c r="D16" s="171">
        <v>3858.3</v>
      </c>
      <c r="E16" s="176"/>
      <c r="F16" s="191">
        <v>3858.3</v>
      </c>
    </row>
    <row r="17" spans="2:6" ht="20.25">
      <c r="B17" s="190">
        <v>10</v>
      </c>
      <c r="C17" s="175" t="s">
        <v>21</v>
      </c>
      <c r="D17" s="171">
        <v>3223.4</v>
      </c>
      <c r="E17" s="172"/>
      <c r="F17" s="188">
        <v>3223.4</v>
      </c>
    </row>
    <row r="18" spans="2:6" ht="20.25">
      <c r="B18" s="190">
        <v>11</v>
      </c>
      <c r="C18" s="175" t="s">
        <v>22</v>
      </c>
      <c r="D18" s="171">
        <v>3466.8</v>
      </c>
      <c r="E18" s="172"/>
      <c r="F18" s="188">
        <v>3466.8</v>
      </c>
    </row>
    <row r="19" spans="2:6" ht="20.25">
      <c r="B19" s="190">
        <v>12</v>
      </c>
      <c r="C19" s="175" t="s">
        <v>23</v>
      </c>
      <c r="D19" s="177">
        <v>3471.4</v>
      </c>
      <c r="E19" s="172"/>
      <c r="F19" s="188">
        <v>3471.4</v>
      </c>
    </row>
    <row r="20" spans="2:6" ht="20.25">
      <c r="B20" s="190">
        <v>13</v>
      </c>
      <c r="C20" s="175" t="s">
        <v>24</v>
      </c>
      <c r="D20" s="171">
        <v>3309.7</v>
      </c>
      <c r="E20" s="172">
        <v>116.9</v>
      </c>
      <c r="F20" s="188">
        <v>3426.6</v>
      </c>
    </row>
    <row r="21" spans="2:6" ht="20.25">
      <c r="B21" s="189">
        <v>14</v>
      </c>
      <c r="C21" s="175" t="s">
        <v>25</v>
      </c>
      <c r="D21" s="171">
        <v>3427.4</v>
      </c>
      <c r="E21" s="172"/>
      <c r="F21" s="188">
        <v>3427.4</v>
      </c>
    </row>
    <row r="22" spans="2:6" ht="20.25">
      <c r="B22" s="189">
        <v>15</v>
      </c>
      <c r="C22" s="175" t="s">
        <v>26</v>
      </c>
      <c r="D22" s="171">
        <v>3462.8</v>
      </c>
      <c r="E22" s="172"/>
      <c r="F22" s="188">
        <v>3462.8</v>
      </c>
    </row>
    <row r="23" spans="2:6" ht="20.25">
      <c r="B23" s="189">
        <v>16</v>
      </c>
      <c r="C23" s="175" t="s">
        <v>27</v>
      </c>
      <c r="D23" s="171">
        <v>3565.6</v>
      </c>
      <c r="E23" s="172"/>
      <c r="F23" s="188">
        <v>3565.6</v>
      </c>
    </row>
    <row r="24" spans="2:6" ht="20.25">
      <c r="B24" s="190">
        <v>17</v>
      </c>
      <c r="C24" s="175" t="s">
        <v>28</v>
      </c>
      <c r="D24" s="171">
        <v>3578.3</v>
      </c>
      <c r="E24" s="172"/>
      <c r="F24" s="188">
        <v>3578.3</v>
      </c>
    </row>
    <row r="25" spans="2:6" ht="20.25">
      <c r="B25" s="190">
        <v>18</v>
      </c>
      <c r="C25" s="175" t="s">
        <v>29</v>
      </c>
      <c r="D25" s="171">
        <v>3530.8</v>
      </c>
      <c r="E25" s="172"/>
      <c r="F25" s="188">
        <v>3530.8</v>
      </c>
    </row>
    <row r="26" spans="2:6" ht="20.25">
      <c r="B26" s="190">
        <v>19</v>
      </c>
      <c r="C26" s="175" t="s">
        <v>30</v>
      </c>
      <c r="D26" s="171">
        <v>3455.8</v>
      </c>
      <c r="E26" s="172"/>
      <c r="F26" s="188">
        <v>3455.8</v>
      </c>
    </row>
    <row r="27" spans="2:6" ht="20.25">
      <c r="B27" s="190">
        <v>20</v>
      </c>
      <c r="C27" s="175" t="s">
        <v>31</v>
      </c>
      <c r="D27" s="171">
        <v>3512.4</v>
      </c>
      <c r="E27" s="172"/>
      <c r="F27" s="188">
        <v>3512.4</v>
      </c>
    </row>
    <row r="28" spans="2:6" ht="20.25">
      <c r="B28" s="190">
        <v>21</v>
      </c>
      <c r="C28" s="175" t="s">
        <v>32</v>
      </c>
      <c r="D28" s="171">
        <v>3501.4</v>
      </c>
      <c r="E28" s="172">
        <v>108.1</v>
      </c>
      <c r="F28" s="188">
        <v>3609.5</v>
      </c>
    </row>
    <row r="29" spans="2:6" ht="20.25">
      <c r="B29" s="190">
        <v>22</v>
      </c>
      <c r="C29" s="175" t="s">
        <v>33</v>
      </c>
      <c r="D29" s="178">
        <v>6222</v>
      </c>
      <c r="E29" s="172"/>
      <c r="F29" s="188">
        <v>6222</v>
      </c>
    </row>
    <row r="30" spans="2:6" ht="20.25">
      <c r="B30" s="190">
        <v>23</v>
      </c>
      <c r="C30" s="175" t="s">
        <v>34</v>
      </c>
      <c r="D30" s="171">
        <v>6020.5</v>
      </c>
      <c r="E30" s="176">
        <v>116.2</v>
      </c>
      <c r="F30" s="191">
        <v>6136.7</v>
      </c>
    </row>
    <row r="31" spans="2:6" ht="20.25">
      <c r="B31" s="190">
        <v>24</v>
      </c>
      <c r="C31" s="175" t="s">
        <v>35</v>
      </c>
      <c r="D31" s="171">
        <v>3278.5</v>
      </c>
      <c r="E31" s="172">
        <v>195.5</v>
      </c>
      <c r="F31" s="188">
        <v>3474</v>
      </c>
    </row>
    <row r="32" spans="2:6" ht="20.25">
      <c r="B32" s="190">
        <v>25</v>
      </c>
      <c r="C32" s="175" t="s">
        <v>36</v>
      </c>
      <c r="D32" s="171">
        <v>3280.3</v>
      </c>
      <c r="E32" s="172">
        <v>243.8</v>
      </c>
      <c r="F32" s="188">
        <v>3524.1</v>
      </c>
    </row>
    <row r="33" spans="2:6" ht="20.25">
      <c r="B33" s="190">
        <v>26</v>
      </c>
      <c r="C33" s="175" t="s">
        <v>37</v>
      </c>
      <c r="D33" s="171">
        <v>3427.8</v>
      </c>
      <c r="E33" s="172">
        <v>99.9</v>
      </c>
      <c r="F33" s="188">
        <v>3527.7</v>
      </c>
    </row>
    <row r="34" spans="2:6" ht="20.25">
      <c r="B34" s="190">
        <v>27</v>
      </c>
      <c r="C34" s="175" t="s">
        <v>38</v>
      </c>
      <c r="D34" s="177">
        <v>3588</v>
      </c>
      <c r="E34" s="172"/>
      <c r="F34" s="188">
        <v>3588</v>
      </c>
    </row>
    <row r="35" spans="2:6" ht="20.25">
      <c r="B35" s="190">
        <v>28</v>
      </c>
      <c r="C35" s="175" t="s">
        <v>39</v>
      </c>
      <c r="D35" s="171">
        <v>3578.5</v>
      </c>
      <c r="E35" s="172"/>
      <c r="F35" s="188">
        <v>3578.5</v>
      </c>
    </row>
    <row r="36" spans="2:6" ht="20.25">
      <c r="B36" s="190">
        <v>29</v>
      </c>
      <c r="C36" s="175" t="s">
        <v>40</v>
      </c>
      <c r="D36" s="171">
        <v>4473.7</v>
      </c>
      <c r="E36" s="172"/>
      <c r="F36" s="188">
        <v>4473.7</v>
      </c>
    </row>
    <row r="37" spans="2:6" ht="20.25">
      <c r="B37" s="190">
        <v>30</v>
      </c>
      <c r="C37" s="175" t="s">
        <v>42</v>
      </c>
      <c r="D37" s="179">
        <v>5492.7</v>
      </c>
      <c r="E37" s="172"/>
      <c r="F37" s="188">
        <v>5492.7</v>
      </c>
    </row>
    <row r="38" spans="2:6" ht="20.25">
      <c r="B38" s="190">
        <v>31</v>
      </c>
      <c r="C38" s="175" t="s">
        <v>43</v>
      </c>
      <c r="D38" s="171">
        <v>3226.1</v>
      </c>
      <c r="E38" s="172"/>
      <c r="F38" s="188">
        <v>3226.1</v>
      </c>
    </row>
    <row r="39" spans="2:6" ht="20.25">
      <c r="B39" s="190">
        <v>32</v>
      </c>
      <c r="C39" s="175" t="s">
        <v>44</v>
      </c>
      <c r="D39" s="171">
        <v>3271.4</v>
      </c>
      <c r="E39" s="176">
        <v>13.5</v>
      </c>
      <c r="F39" s="191">
        <v>3284.9</v>
      </c>
    </row>
    <row r="40" spans="2:6" ht="20.25">
      <c r="B40" s="190">
        <v>33</v>
      </c>
      <c r="C40" s="175" t="s">
        <v>45</v>
      </c>
      <c r="D40" s="171">
        <v>3238.3</v>
      </c>
      <c r="E40" s="172">
        <v>18.8</v>
      </c>
      <c r="F40" s="188">
        <v>3257.1</v>
      </c>
    </row>
    <row r="41" spans="2:6" ht="20.25">
      <c r="B41" s="190">
        <v>34</v>
      </c>
      <c r="C41" s="175" t="s">
        <v>46</v>
      </c>
      <c r="D41" s="171">
        <v>3308.6</v>
      </c>
      <c r="E41" s="172">
        <v>19.3</v>
      </c>
      <c r="F41" s="188">
        <v>3327.9</v>
      </c>
    </row>
    <row r="42" spans="2:6" ht="20.25">
      <c r="B42" s="190">
        <v>35</v>
      </c>
      <c r="C42" s="175" t="s">
        <v>47</v>
      </c>
      <c r="D42" s="178">
        <v>3305.1</v>
      </c>
      <c r="E42" s="172">
        <v>19.1</v>
      </c>
      <c r="F42" s="188">
        <v>3324.2</v>
      </c>
    </row>
    <row r="43" spans="2:6" ht="20.25">
      <c r="B43" s="190">
        <v>36</v>
      </c>
      <c r="C43" s="175" t="s">
        <v>48</v>
      </c>
      <c r="D43" s="171">
        <v>2706.5</v>
      </c>
      <c r="E43" s="176"/>
      <c r="F43" s="191">
        <v>2706.5</v>
      </c>
    </row>
    <row r="44" spans="2:6" ht="20.25">
      <c r="B44" s="190">
        <v>37</v>
      </c>
      <c r="C44" s="175" t="s">
        <v>49</v>
      </c>
      <c r="D44" s="171">
        <v>2774.8</v>
      </c>
      <c r="E44" s="172"/>
      <c r="F44" s="188">
        <v>2774.8</v>
      </c>
    </row>
    <row r="45" spans="2:6" ht="20.25">
      <c r="B45" s="190">
        <v>38</v>
      </c>
      <c r="C45" s="180" t="s">
        <v>50</v>
      </c>
      <c r="D45" s="171">
        <v>3043.4</v>
      </c>
      <c r="E45" s="172">
        <v>140.1</v>
      </c>
      <c r="F45" s="188">
        <v>3183.5</v>
      </c>
    </row>
    <row r="46" spans="2:6" ht="20.25">
      <c r="B46" s="192">
        <v>39</v>
      </c>
      <c r="C46" s="180" t="s">
        <v>51</v>
      </c>
      <c r="D46" s="171">
        <v>3027.5</v>
      </c>
      <c r="E46" s="176">
        <v>142.9</v>
      </c>
      <c r="F46" s="191">
        <v>3170.4</v>
      </c>
    </row>
    <row r="47" spans="2:6" ht="20.25">
      <c r="B47" s="192">
        <v>40</v>
      </c>
      <c r="C47" s="175" t="s">
        <v>52</v>
      </c>
      <c r="D47" s="171">
        <v>2506.7</v>
      </c>
      <c r="E47" s="172">
        <v>232.5</v>
      </c>
      <c r="F47" s="188">
        <v>2739.2</v>
      </c>
    </row>
    <row r="48" spans="2:6" ht="20.25">
      <c r="B48" s="190">
        <v>41</v>
      </c>
      <c r="C48" s="175" t="s">
        <v>53</v>
      </c>
      <c r="D48" s="171">
        <v>3401.1</v>
      </c>
      <c r="E48" s="172">
        <v>57.5</v>
      </c>
      <c r="F48" s="188">
        <v>3458.6</v>
      </c>
    </row>
    <row r="49" spans="2:6" ht="20.25">
      <c r="B49" s="190">
        <v>42</v>
      </c>
      <c r="C49" s="175" t="s">
        <v>54</v>
      </c>
      <c r="D49" s="171">
        <v>3898.5</v>
      </c>
      <c r="E49" s="172"/>
      <c r="F49" s="188">
        <v>3898.5</v>
      </c>
    </row>
    <row r="50" spans="2:6" ht="20.25">
      <c r="B50" s="190">
        <v>43</v>
      </c>
      <c r="C50" s="181" t="s">
        <v>55</v>
      </c>
      <c r="D50" s="171">
        <v>3910.3</v>
      </c>
      <c r="E50" s="172"/>
      <c r="F50" s="188">
        <v>3910.3</v>
      </c>
    </row>
    <row r="51" spans="2:6" ht="20.25">
      <c r="B51" s="190">
        <v>44</v>
      </c>
      <c r="C51" s="181" t="s">
        <v>56</v>
      </c>
      <c r="D51" s="171">
        <v>6498.9</v>
      </c>
      <c r="E51" s="172"/>
      <c r="F51" s="188">
        <v>6498.9</v>
      </c>
    </row>
    <row r="52" spans="2:6" ht="20.25">
      <c r="B52" s="190">
        <v>45</v>
      </c>
      <c r="C52" s="181" t="s">
        <v>57</v>
      </c>
      <c r="D52" s="171">
        <v>6806.9</v>
      </c>
      <c r="E52" s="172"/>
      <c r="F52" s="188">
        <v>6806.9</v>
      </c>
    </row>
    <row r="53" spans="2:6" ht="20.25">
      <c r="B53" s="190"/>
      <c r="C53" s="181"/>
      <c r="D53" s="174"/>
      <c r="E53" s="181"/>
      <c r="F53" s="188"/>
    </row>
    <row r="54" spans="2:6" ht="20.25">
      <c r="B54" s="190"/>
      <c r="C54" s="181"/>
      <c r="D54" s="174"/>
      <c r="E54" s="181"/>
      <c r="F54" s="188"/>
    </row>
    <row r="55" spans="2:6" ht="20.25">
      <c r="B55" s="193"/>
      <c r="C55" s="183" t="s">
        <v>58</v>
      </c>
      <c r="D55" s="184">
        <v>166726.6</v>
      </c>
      <c r="E55" s="184">
        <v>3267.2</v>
      </c>
      <c r="F55" s="194">
        <v>169993.8</v>
      </c>
    </row>
    <row r="56" spans="2:6" ht="20.25">
      <c r="B56" s="193"/>
      <c r="C56" s="183"/>
      <c r="D56" s="182"/>
      <c r="E56" s="183"/>
      <c r="F56" s="188"/>
    </row>
    <row r="57" spans="2:6" ht="20.25">
      <c r="B57" s="190">
        <v>46</v>
      </c>
      <c r="C57" s="181" t="s">
        <v>41</v>
      </c>
      <c r="D57" s="185">
        <v>10025</v>
      </c>
      <c r="E57" s="174">
        <v>0</v>
      </c>
      <c r="F57" s="188">
        <v>10025</v>
      </c>
    </row>
    <row r="58" spans="2:6" ht="20.25">
      <c r="B58" s="190"/>
      <c r="C58" s="181"/>
      <c r="D58" s="174"/>
      <c r="E58" s="181"/>
      <c r="F58" s="188"/>
    </row>
    <row r="59" spans="2:6" ht="21" thickBot="1">
      <c r="B59" s="197"/>
      <c r="C59" s="198" t="s">
        <v>75</v>
      </c>
      <c r="D59" s="199">
        <v>176751.6</v>
      </c>
      <c r="E59" s="200">
        <v>3267.2</v>
      </c>
      <c r="F59" s="201">
        <v>180018.8</v>
      </c>
    </row>
    <row r="60" spans="2:6" ht="20.25">
      <c r="B60" s="195"/>
      <c r="C60" s="195"/>
      <c r="D60" s="195"/>
      <c r="E60" s="195"/>
      <c r="F60" s="202"/>
    </row>
    <row r="61" spans="2:6" ht="20.25">
      <c r="B61" s="196" t="s">
        <v>97</v>
      </c>
      <c r="C61" s="196"/>
      <c r="D61" s="196"/>
      <c r="E61" s="196"/>
      <c r="F61" s="196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2017-05-02T12:29:23Z</cp:lastPrinted>
  <dcterms:created xsi:type="dcterms:W3CDTF">2007-11-09T11:35:30Z</dcterms:created>
  <dcterms:modified xsi:type="dcterms:W3CDTF">2017-12-21T07:38:20Z</dcterms:modified>
  <cp:category/>
  <cp:version/>
  <cp:contentType/>
  <cp:contentStatus/>
</cp:coreProperties>
</file>