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<sst xmlns="http://schemas.openxmlformats.org/spreadsheetml/2006/main" count="210" uniqueCount="140">
  <si>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</si>
  <si>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</si>
  <si>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</si>
  <si>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</si>
  <si>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</si>
  <si>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</si>
  <si>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</si>
  <si>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</si>
  <si>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</si>
  <si>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</si>
  <si>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</si>
  <si>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</si>
  <si>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</si>
  <si>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</si>
  <si>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</si>
  <si>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</si>
  <si>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</si>
  <si>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</si>
  <si>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</si>
  <si>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</si>
  <si>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</si>
  <si>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</si>
  <si>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</si>
  <si>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</si>
  <si>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</si>
  <si>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</si>
  <si>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</si>
  <si>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</si>
  <si>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</si>
  <si>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</si>
  <si>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</si>
  <si>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</si>
  <si>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</si>
  <si>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</si>
  <si>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</si>
  <si>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</si>
  <si>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</si>
  <si>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</si>
  <si>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</si>
  <si>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</si>
  <si>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</si>
  <si>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</si>
  <si>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</si>
  <si>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</si>
  <si>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</si>
  <si>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</si>
  <si>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</si>
  <si>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</si>
  <si>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</si>
  <si>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</si>
  <si>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</si>
  <si>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</si>
  <si>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</si>
  <si>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</si>
  <si>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</si>
  <si>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</si>
  <si>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</si>
  <si>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</si>
  <si>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</si>
  <si>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</si>
  <si>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</si>
  <si>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</si>
  <si>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</si>
  <si>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</si>
  <si>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</si>
  <si>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</si>
  <si>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</si>
  <si>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</si>
  <si>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</si>
  <si>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</si>
  <si>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</si>
  <si>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</si>
  <si>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</si>
  <si>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</si>
  <si>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</si>
  <si>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</si>
  <si>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</si>
  <si>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</si>
  <si>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</si>
  <si>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</si>
  <si>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</si>
  <si>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</si>
  <si>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</si>
  <si>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</si>
  <si>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</si>
  <si>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</si>
  <si>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</si>
  <si>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</si>
  <si>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</si>
  <si>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</si>
  <si>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</si>
  <si>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</si>
  <si>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</si>
  <si>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</si>
  <si>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</si>
  <si>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</si>
  <si>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</si>
  <si>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</si>
  <si>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</si>
  <si>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</si>
  <si>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</si>
  <si>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</si>
  <si>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</si>
  <si>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Факт , т</t>
  </si>
  <si>
    <t>3а</t>
  </si>
  <si>
    <t xml:space="preserve"> </t>
  </si>
  <si>
    <t>АДРЕС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</si>
  <si>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</si>
  <si>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</si>
  <si>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</si>
  <si>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</si>
  <si>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</si>
  <si>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</si>
  <si>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</si>
  <si>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</si>
  <si>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</si>
  <si>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</si>
  <si>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</si>
  <si>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</si>
  <si>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</si>
  <si>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</si>
  <si>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</si>
  <si>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</si>
  <si>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</si>
  <si>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</si>
  <si>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</si>
  <si>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</si>
  <si>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</si>
  <si>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</si>
  <si>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</si>
  <si>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</si>
  <si>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</si>
  <si>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</si>
  <si>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</si>
  <si>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</si>
  <si>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</si>
  <si>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</si>
  <si>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Стоимость 1м3, ГВС, гр.26*/гр.5а</t>
  </si>
  <si>
    <t xml:space="preserve">РАСЧЕТ КОММУНАЛЬНЫХ УСЛУГ ПО ГВС за АВГУСТ 2022 г. </t>
  </si>
  <si>
    <t>ВСЕГО ГВС,м3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</si>
</sst>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  <numFmt numFmtId="194" formatCode="#0.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/>
    </xf>
    <xf numFmtId="172" fontId="17" fillId="39" borderId="10" xfId="0" applyNumberFormat="1" applyFont="1" applyFill="1" applyBorder="1" applyAlignment="1">
      <alignment horizontal="center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1" fontId="17" fillId="39" borderId="10" xfId="53" applyNumberFormat="1" applyFont="1" applyFill="1" applyBorder="1" applyAlignment="1">
      <alignment horizontal="center"/>
      <protection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94" fontId="17" fillId="39" borderId="33" xfId="53" applyNumberFormat="1" applyFont="1" applyFill="1" applyBorder="1" applyAlignment="1">
      <alignment horizontal="center"/>
      <protection/>
    </xf>
    <xf numFmtId="0" fontId="20" fillId="39" borderId="22" xfId="0" applyFont="1" applyFill="1" applyBorder="1" applyAlignment="1">
      <alignment horizontal="center" vertical="center" wrapText="1"/>
    </xf>
    <xf numFmtId="0" fontId="20" fillId="39" borderId="34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9" borderId="0" xfId="0" applyFont="1" applyFill="1" applyAlignment="1">
      <alignment horizontal="left"/>
    </xf>
    <xf numFmtId="0" fontId="20" fillId="39" borderId="34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6" fillId="39" borderId="39" xfId="0" applyFont="1" applyFill="1" applyBorder="1" applyAlignment="1">
      <alignment horizontal="center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41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2" fontId="19" fillId="39" borderId="10" xfId="0" applyNumberFormat="1" applyFont="1" applyFill="1" applyBorder="1" applyAlignment="1">
      <alignment horizontal="center"/>
    </xf>
    <xf numFmtId="4" fontId="17" fillId="39" borderId="14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0" xfId="0" applyNumberFormat="1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172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  <xf numFmtId="0" fontId="20" fillId="39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wrapText="1"/>
    </xf>
    <xf numFmtId="0" fontId="20" fillId="39" borderId="10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/>
    </xf>
    <xf numFmtId="4" fontId="17" fillId="39" borderId="10" xfId="53" applyNumberFormat="1" applyFont="1" applyFill="1" applyBorder="1" applyAlignment="1">
      <alignment horizontal="center"/>
      <protection/>
    </xf>
    <xf numFmtId="180" fontId="17" fillId="39" borderId="10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189" t="s">
        <v>96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4:15" ht="12.75">
      <c r="N6">
        <v>24.91</v>
      </c>
      <c r="O6">
        <v>210.51</v>
      </c>
    </row>
    <row r="7" spans="1:48" ht="13.5" customHeight="1" thickBot="1">
      <c r="A7" s="185" t="s">
        <v>0</v>
      </c>
      <c r="B7" s="185" t="s">
        <v>1</v>
      </c>
      <c r="C7" s="185" t="s">
        <v>77</v>
      </c>
      <c r="D7" s="190" t="s">
        <v>6</v>
      </c>
      <c r="E7" s="191"/>
      <c r="F7" s="192"/>
      <c r="G7" s="185" t="s">
        <v>59</v>
      </c>
      <c r="H7" s="185" t="s">
        <v>90</v>
      </c>
      <c r="I7" s="12"/>
      <c r="J7" s="193"/>
      <c r="K7" s="193"/>
      <c r="L7" s="193"/>
      <c r="M7" s="208" t="s">
        <v>5</v>
      </c>
      <c r="N7" s="209"/>
      <c r="O7" s="209"/>
      <c r="P7" s="209"/>
      <c r="Q7" s="210"/>
      <c r="R7" s="210"/>
      <c r="S7" s="211"/>
      <c r="T7" s="206" t="s">
        <v>87</v>
      </c>
      <c r="U7" s="203" t="s">
        <v>7</v>
      </c>
      <c r="V7" s="204"/>
      <c r="W7" s="205"/>
      <c r="X7" s="194" t="s">
        <v>11</v>
      </c>
      <c r="Y7" s="195"/>
      <c r="Z7" s="195"/>
      <c r="AA7" s="196"/>
      <c r="AB7" s="196"/>
      <c r="AC7" s="196"/>
      <c r="AD7" s="196"/>
      <c r="AE7" s="197"/>
      <c r="AF7" s="71"/>
      <c r="AG7" s="58"/>
      <c r="AH7" s="58"/>
      <c r="AI7" s="58"/>
      <c r="AJ7" s="97"/>
      <c r="AK7" s="97"/>
      <c r="AL7" s="198" t="s">
        <v>63</v>
      </c>
      <c r="AM7" s="199"/>
      <c r="AN7" s="199"/>
      <c r="AO7" s="199"/>
      <c r="AP7" s="199"/>
      <c r="AQ7" s="200"/>
      <c r="AR7" s="95"/>
      <c r="AS7" s="134"/>
      <c r="AT7" s="187" t="s">
        <v>88</v>
      </c>
      <c r="AU7" s="185" t="s">
        <v>0</v>
      </c>
      <c r="AV7" s="185" t="s">
        <v>1</v>
      </c>
    </row>
    <row r="8" spans="1:48" ht="100.5" customHeight="1">
      <c r="A8" s="186"/>
      <c r="B8" s="186"/>
      <c r="C8" s="186"/>
      <c r="D8" s="12" t="s">
        <v>2</v>
      </c>
      <c r="E8" s="12" t="s">
        <v>3</v>
      </c>
      <c r="F8" s="10" t="s">
        <v>10</v>
      </c>
      <c r="G8" s="186"/>
      <c r="H8" s="186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07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188"/>
      <c r="AU8" s="186"/>
      <c r="AV8" s="186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01" t="s">
        <v>91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4" width="15.25390625" style="158" customWidth="1"/>
    <col min="5" max="5" width="16.75390625" style="158" customWidth="1"/>
    <col min="6" max="6" width="13.00390625" style="158" customWidth="1"/>
    <col min="7" max="7" width="12.75390625" style="158" customWidth="1"/>
    <col min="8" max="8" width="15.375" style="158" customWidth="1"/>
    <col min="9" max="9" width="19.125" style="158" customWidth="1"/>
    <col min="10" max="10" width="12.625" style="158" customWidth="1"/>
    <col min="11" max="12" width="12.75390625" style="158" customWidth="1"/>
    <col min="13" max="13" width="16.125" style="158" customWidth="1"/>
    <col min="14" max="14" width="12.875" style="158" customWidth="1"/>
    <col min="15" max="16" width="12.75390625" style="158" customWidth="1"/>
    <col min="17" max="18" width="13.00390625" style="158" customWidth="1"/>
    <col min="19" max="20" width="13.125" style="158" customWidth="1"/>
    <col min="21" max="21" width="12.875" style="158" customWidth="1"/>
    <col min="22" max="22" width="13.00390625" style="158" customWidth="1"/>
    <col min="23" max="23" width="18.00390625" style="158" customWidth="1"/>
    <col min="24" max="24" width="13.125" style="158" customWidth="1"/>
    <col min="25" max="25" width="17.75390625" style="158" customWidth="1"/>
    <col min="26" max="27" width="13.375" style="158" customWidth="1"/>
    <col min="28" max="28" width="13.25390625" style="158" customWidth="1"/>
    <col min="29" max="30" width="13.375" style="158" customWidth="1"/>
    <col min="31" max="31" width="13.625" style="158" customWidth="1"/>
    <col min="32" max="32" width="13.375" style="158" customWidth="1"/>
    <col min="33" max="33" width="13.75390625" style="158" hidden="1" customWidth="1"/>
    <col min="34" max="16384" width="9.125" style="158" customWidth="1"/>
  </cols>
  <sheetData>
    <row r="1" ht="12.75">
      <c r="A1" s="158" t="s">
        <v>105</v>
      </c>
    </row>
    <row r="2" spans="2:33" ht="18">
      <c r="B2" s="212" t="s">
        <v>138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</row>
    <row r="3" spans="2:33" ht="18">
      <c r="B3" s="212" t="s">
        <v>118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</row>
    <row r="4" spans="2:33" ht="18.75" thickBot="1">
      <c r="B4" s="160"/>
      <c r="C4" s="216"/>
      <c r="D4" s="216"/>
      <c r="E4" s="176"/>
      <c r="F4" s="176"/>
      <c r="G4" s="176"/>
      <c r="H4" s="176"/>
      <c r="I4" s="176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33" ht="18" customHeight="1">
      <c r="A5" s="217" t="s">
        <v>0</v>
      </c>
      <c r="B5" s="214" t="s">
        <v>106</v>
      </c>
      <c r="C5" s="214" t="s">
        <v>97</v>
      </c>
      <c r="D5" s="214" t="s">
        <v>98</v>
      </c>
      <c r="E5" s="214" t="s">
        <v>121</v>
      </c>
      <c r="F5" s="183"/>
      <c r="G5" s="220" t="s">
        <v>5</v>
      </c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</row>
    <row r="6" spans="1:33" ht="33" customHeight="1">
      <c r="A6" s="218"/>
      <c r="B6" s="215"/>
      <c r="C6" s="215"/>
      <c r="D6" s="215"/>
      <c r="E6" s="215"/>
      <c r="F6" s="184"/>
      <c r="G6" s="175"/>
      <c r="H6" s="175"/>
      <c r="I6" s="175"/>
      <c r="J6" s="237" t="s">
        <v>107</v>
      </c>
      <c r="K6" s="237" t="s">
        <v>108</v>
      </c>
      <c r="L6" s="237" t="s">
        <v>109</v>
      </c>
      <c r="M6" s="175"/>
      <c r="N6" s="237" t="s">
        <v>110</v>
      </c>
      <c r="O6" s="175"/>
      <c r="P6" s="175"/>
      <c r="Q6" s="237" t="s">
        <v>111</v>
      </c>
      <c r="R6" s="237" t="s">
        <v>112</v>
      </c>
      <c r="S6" s="172"/>
      <c r="T6" s="237" t="s">
        <v>113</v>
      </c>
      <c r="U6" s="175"/>
      <c r="V6" s="175"/>
      <c r="W6" s="237" t="s">
        <v>139</v>
      </c>
      <c r="X6" s="238" t="s">
        <v>131</v>
      </c>
      <c r="Y6" s="239" t="s">
        <v>1</v>
      </c>
      <c r="Z6" s="220" t="s">
        <v>114</v>
      </c>
      <c r="AA6" s="220"/>
      <c r="AB6" s="220"/>
      <c r="AC6" s="220"/>
      <c r="AD6" s="220"/>
      <c r="AE6" s="220"/>
      <c r="AF6" s="220"/>
      <c r="AG6" s="220"/>
    </row>
    <row r="7" spans="1:33" ht="147.75" customHeight="1" thickBot="1">
      <c r="A7" s="219"/>
      <c r="B7" s="213"/>
      <c r="C7" s="213"/>
      <c r="D7" s="213"/>
      <c r="E7" s="213"/>
      <c r="F7" s="182" t="s">
        <v>103</v>
      </c>
      <c r="G7" s="175" t="s">
        <v>115</v>
      </c>
      <c r="H7" s="240" t="s">
        <v>135</v>
      </c>
      <c r="I7" s="240" t="s">
        <v>136</v>
      </c>
      <c r="J7" s="237"/>
      <c r="K7" s="237"/>
      <c r="L7" s="237"/>
      <c r="M7" s="175" t="s">
        <v>106</v>
      </c>
      <c r="N7" s="237"/>
      <c r="O7" s="241" t="s">
        <v>128</v>
      </c>
      <c r="P7" s="241" t="s">
        <v>126</v>
      </c>
      <c r="Q7" s="237"/>
      <c r="R7" s="237"/>
      <c r="S7" s="175" t="s">
        <v>129</v>
      </c>
      <c r="T7" s="237"/>
      <c r="U7" s="175" t="s">
        <v>130</v>
      </c>
      <c r="V7" s="175" t="s">
        <v>124</v>
      </c>
      <c r="W7" s="237"/>
      <c r="X7" s="238"/>
      <c r="Y7" s="239"/>
      <c r="Z7" s="175" t="s">
        <v>116</v>
      </c>
      <c r="AA7" s="175" t="s">
        <v>132</v>
      </c>
      <c r="AB7" s="175" t="s">
        <v>127</v>
      </c>
      <c r="AC7" s="175" t="s">
        <v>117</v>
      </c>
      <c r="AD7" s="175" t="s">
        <v>133</v>
      </c>
      <c r="AE7" s="175" t="s">
        <v>134</v>
      </c>
      <c r="AF7" s="241" t="s">
        <v>137</v>
      </c>
      <c r="AG7" s="242" t="s">
        <v>101</v>
      </c>
    </row>
    <row r="8" spans="1:33" ht="16.5" thickBot="1">
      <c r="A8" s="181">
        <v>1</v>
      </c>
      <c r="B8" s="182">
        <v>2</v>
      </c>
      <c r="C8" s="182" t="s">
        <v>99</v>
      </c>
      <c r="D8" s="182" t="s">
        <v>100</v>
      </c>
      <c r="E8" s="182">
        <v>3</v>
      </c>
      <c r="F8" s="182" t="s">
        <v>104</v>
      </c>
      <c r="G8" s="175">
        <v>4</v>
      </c>
      <c r="H8" s="175" t="s">
        <v>122</v>
      </c>
      <c r="I8" s="175" t="s">
        <v>123</v>
      </c>
      <c r="J8" s="243">
        <v>7</v>
      </c>
      <c r="K8" s="243">
        <v>8</v>
      </c>
      <c r="L8" s="243">
        <v>9</v>
      </c>
      <c r="M8" s="243" t="s">
        <v>102</v>
      </c>
      <c r="N8" s="243">
        <v>10</v>
      </c>
      <c r="O8" s="243" t="s">
        <v>125</v>
      </c>
      <c r="P8" s="243">
        <v>11</v>
      </c>
      <c r="Q8" s="243">
        <v>12</v>
      </c>
      <c r="R8" s="243">
        <v>13</v>
      </c>
      <c r="S8" s="243">
        <v>14</v>
      </c>
      <c r="T8" s="243">
        <v>15</v>
      </c>
      <c r="U8" s="243">
        <v>16</v>
      </c>
      <c r="V8" s="243">
        <v>17</v>
      </c>
      <c r="W8" s="243">
        <v>18</v>
      </c>
      <c r="X8" s="244">
        <v>19</v>
      </c>
      <c r="Y8" s="243">
        <v>20</v>
      </c>
      <c r="Z8" s="243">
        <v>21</v>
      </c>
      <c r="AA8" s="243">
        <v>22</v>
      </c>
      <c r="AB8" s="243">
        <v>23</v>
      </c>
      <c r="AC8" s="243">
        <v>24</v>
      </c>
      <c r="AD8" s="243">
        <v>25</v>
      </c>
      <c r="AE8" s="243">
        <v>26</v>
      </c>
      <c r="AF8" s="243">
        <v>27</v>
      </c>
      <c r="AG8" s="244">
        <v>25</v>
      </c>
    </row>
    <row r="9" spans="1:33" s="162" customFormat="1" ht="15">
      <c r="A9" s="166">
        <v>1</v>
      </c>
      <c r="B9" s="168" t="s">
        <v>46</v>
      </c>
      <c r="C9" s="180">
        <v>3305.6</v>
      </c>
      <c r="D9" s="169">
        <v>19.3</v>
      </c>
      <c r="E9" s="167">
        <f>C9+D9</f>
        <v>3324.9</v>
      </c>
      <c r="F9" s="222">
        <v>199.98</v>
      </c>
      <c r="G9" s="170">
        <f>F9*1.022</f>
        <v>204.38</v>
      </c>
      <c r="H9" s="173">
        <f>G9-T9</f>
        <v>204.379</v>
      </c>
      <c r="I9" s="173">
        <f>H9*AB9</f>
        <v>13.849</v>
      </c>
      <c r="J9" s="177">
        <v>137</v>
      </c>
      <c r="K9" s="173">
        <v>0.023</v>
      </c>
      <c r="L9" s="170">
        <v>448.7</v>
      </c>
      <c r="M9" s="168" t="s">
        <v>46</v>
      </c>
      <c r="N9" s="170">
        <f>L9*K9</f>
        <v>10.32</v>
      </c>
      <c r="O9" s="170">
        <f>N9*AF9</f>
        <v>1567.3</v>
      </c>
      <c r="P9" s="170">
        <f>O9/E9</f>
        <v>0.47</v>
      </c>
      <c r="Q9" s="177">
        <v>126</v>
      </c>
      <c r="R9" s="245">
        <v>145.18</v>
      </c>
      <c r="S9" s="166">
        <f>J9-Q9</f>
        <v>11</v>
      </c>
      <c r="T9" s="173">
        <v>0.001</v>
      </c>
      <c r="U9" s="173">
        <f>T9*AB9</f>
        <v>0</v>
      </c>
      <c r="V9" s="170">
        <v>0</v>
      </c>
      <c r="W9" s="170">
        <v>46.2</v>
      </c>
      <c r="X9" s="221">
        <f>W9/S9</f>
        <v>4.2</v>
      </c>
      <c r="Y9" s="168" t="s">
        <v>46</v>
      </c>
      <c r="Z9" s="170">
        <v>29.7</v>
      </c>
      <c r="AA9" s="170">
        <f>H9*Z9</f>
        <v>6070.06</v>
      </c>
      <c r="AB9" s="246">
        <v>0.06776</v>
      </c>
      <c r="AC9" s="170">
        <v>1802.93</v>
      </c>
      <c r="AD9" s="170">
        <f>I9*AC9</f>
        <v>24968.78</v>
      </c>
      <c r="AE9" s="170">
        <f>AA9+AD9</f>
        <v>31038.84</v>
      </c>
      <c r="AF9" s="221">
        <v>151.87</v>
      </c>
      <c r="AG9" s="221" t="e">
        <f>AE9/#REF!</f>
        <v>#REF!</v>
      </c>
    </row>
    <row r="10" spans="1:33" ht="15">
      <c r="A10" s="166">
        <v>2</v>
      </c>
      <c r="B10" s="168" t="s">
        <v>47</v>
      </c>
      <c r="C10" s="180">
        <v>3300.6</v>
      </c>
      <c r="D10" s="169">
        <v>19.1</v>
      </c>
      <c r="E10" s="167">
        <f>C10+D10</f>
        <v>3319.7</v>
      </c>
      <c r="F10" s="222">
        <v>174.69</v>
      </c>
      <c r="G10" s="170">
        <f>F10*1.022</f>
        <v>178.53</v>
      </c>
      <c r="H10" s="173">
        <f>G10-T10</f>
        <v>178.307</v>
      </c>
      <c r="I10" s="173">
        <f>H10*AB10</f>
        <v>12.082</v>
      </c>
      <c r="J10" s="177">
        <v>120</v>
      </c>
      <c r="K10" s="173">
        <v>0.023</v>
      </c>
      <c r="L10" s="170">
        <v>437</v>
      </c>
      <c r="M10" s="168" t="s">
        <v>47</v>
      </c>
      <c r="N10" s="170">
        <f>L10*K10</f>
        <v>10.05</v>
      </c>
      <c r="O10" s="170">
        <f>N10*AF10</f>
        <v>1526.29</v>
      </c>
      <c r="P10" s="170">
        <f>O10/E10</f>
        <v>0.46</v>
      </c>
      <c r="Q10" s="177">
        <v>119</v>
      </c>
      <c r="R10" s="245">
        <v>155.12</v>
      </c>
      <c r="S10" s="166">
        <f>J10-Q10</f>
        <v>1</v>
      </c>
      <c r="T10" s="173">
        <v>0.223</v>
      </c>
      <c r="U10" s="173">
        <f>T10*AB10</f>
        <v>0.015</v>
      </c>
      <c r="V10" s="170">
        <v>0</v>
      </c>
      <c r="W10" s="170">
        <v>4.2</v>
      </c>
      <c r="X10" s="221">
        <f>W10/S10</f>
        <v>4.2</v>
      </c>
      <c r="Y10" s="168" t="s">
        <v>47</v>
      </c>
      <c r="Z10" s="170">
        <v>29.7</v>
      </c>
      <c r="AA10" s="170">
        <f>H10*Z10</f>
        <v>5295.72</v>
      </c>
      <c r="AB10" s="246">
        <v>0.06776</v>
      </c>
      <c r="AC10" s="170">
        <v>1802.93</v>
      </c>
      <c r="AD10" s="170">
        <f>I10*AC10</f>
        <v>21783</v>
      </c>
      <c r="AE10" s="170">
        <f>AA10+AD10</f>
        <v>27078.72</v>
      </c>
      <c r="AF10" s="221">
        <f>AE10/H10</f>
        <v>151.87</v>
      </c>
      <c r="AG10" s="221" t="e">
        <f>AE10/#REF!</f>
        <v>#REF!</v>
      </c>
    </row>
    <row r="11" spans="1:33" ht="15">
      <c r="A11" s="166">
        <v>3</v>
      </c>
      <c r="B11" s="168" t="s">
        <v>41</v>
      </c>
      <c r="C11" s="170">
        <v>10021.2</v>
      </c>
      <c r="D11" s="170">
        <v>0</v>
      </c>
      <c r="E11" s="167">
        <f>C11+D11</f>
        <v>10021.2</v>
      </c>
      <c r="F11" s="222">
        <v>609.13</v>
      </c>
      <c r="G11" s="170">
        <f>F11*1.022</f>
        <v>622.53</v>
      </c>
      <c r="H11" s="173">
        <f>G11-T11</f>
        <v>622.53</v>
      </c>
      <c r="I11" s="173">
        <f>H11*AB11</f>
        <v>42.183</v>
      </c>
      <c r="J11" s="223">
        <v>403</v>
      </c>
      <c r="K11" s="173">
        <v>0.023</v>
      </c>
      <c r="L11" s="170">
        <v>1819.6</v>
      </c>
      <c r="M11" s="168" t="s">
        <v>41</v>
      </c>
      <c r="N11" s="170">
        <f>L11*K11</f>
        <v>41.85</v>
      </c>
      <c r="O11" s="170">
        <f>N11*AF11</f>
        <v>6355.76</v>
      </c>
      <c r="P11" s="170">
        <f>O11/E11</f>
        <v>0.63</v>
      </c>
      <c r="Q11" s="223">
        <v>380</v>
      </c>
      <c r="R11" s="170">
        <v>494.67</v>
      </c>
      <c r="S11" s="223">
        <f>J11-Q11</f>
        <v>23</v>
      </c>
      <c r="T11" s="224"/>
      <c r="U11" s="173"/>
      <c r="V11" s="170">
        <v>16.8</v>
      </c>
      <c r="W11" s="170">
        <v>96.6</v>
      </c>
      <c r="X11" s="221">
        <f>W11/S11</f>
        <v>4.2</v>
      </c>
      <c r="Y11" s="168" t="s">
        <v>41</v>
      </c>
      <c r="Z11" s="170">
        <v>29.7</v>
      </c>
      <c r="AA11" s="170">
        <f>H11*Z11</f>
        <v>18489.14</v>
      </c>
      <c r="AB11" s="246">
        <v>0.06776</v>
      </c>
      <c r="AC11" s="170">
        <v>1802.93</v>
      </c>
      <c r="AD11" s="170">
        <f>I11*AC11</f>
        <v>76053</v>
      </c>
      <c r="AE11" s="170">
        <f>AA11+AD11</f>
        <v>94542.14</v>
      </c>
      <c r="AF11" s="221">
        <f>AE11/H11</f>
        <v>151.87</v>
      </c>
      <c r="AG11" s="221" t="e">
        <f>AE11/#REF!</f>
        <v>#REF!</v>
      </c>
    </row>
    <row r="12" spans="1:33" ht="15">
      <c r="A12" s="166"/>
      <c r="B12" s="168"/>
      <c r="C12" s="170"/>
      <c r="D12" s="225"/>
      <c r="E12" s="167"/>
      <c r="F12" s="166"/>
      <c r="G12" s="170"/>
      <c r="H12" s="173"/>
      <c r="I12" s="173"/>
      <c r="J12" s="226" t="s">
        <v>105</v>
      </c>
      <c r="K12" s="173"/>
      <c r="L12" s="170"/>
      <c r="M12" s="168"/>
      <c r="N12" s="170"/>
      <c r="O12" s="170"/>
      <c r="P12" s="170"/>
      <c r="Q12" s="226"/>
      <c r="R12" s="247" t="s">
        <v>105</v>
      </c>
      <c r="S12" s="223"/>
      <c r="T12" s="224"/>
      <c r="U12" s="173"/>
      <c r="V12" s="170"/>
      <c r="W12" s="170"/>
      <c r="X12" s="221"/>
      <c r="Y12" s="168"/>
      <c r="Z12" s="170"/>
      <c r="AA12" s="170"/>
      <c r="AB12" s="246"/>
      <c r="AC12" s="170"/>
      <c r="AD12" s="170"/>
      <c r="AE12" s="170"/>
      <c r="AF12" s="221"/>
      <c r="AG12" s="221"/>
    </row>
    <row r="13" spans="1:33" ht="15">
      <c r="A13" s="166"/>
      <c r="B13" s="178" t="s">
        <v>75</v>
      </c>
      <c r="C13" s="227">
        <f>SUM(C9:C12)</f>
        <v>16627.4</v>
      </c>
      <c r="D13" s="227">
        <f aca="true" t="shared" si="0" ref="D13:J13">SUM(D9:D11)</f>
        <v>38.4</v>
      </c>
      <c r="E13" s="228">
        <f t="shared" si="0"/>
        <v>16665.8</v>
      </c>
      <c r="F13" s="229">
        <f t="shared" si="0"/>
        <v>983.8</v>
      </c>
      <c r="G13" s="229">
        <f t="shared" si="0"/>
        <v>1005.44</v>
      </c>
      <c r="H13" s="174">
        <f>SUM(H9:H11)</f>
        <v>1005.216</v>
      </c>
      <c r="I13" s="174">
        <f>SUM(I9:I11)</f>
        <v>68.114</v>
      </c>
      <c r="J13" s="230">
        <f t="shared" si="0"/>
        <v>660</v>
      </c>
      <c r="K13" s="174"/>
      <c r="L13" s="227">
        <f>SUM(L9:L11)</f>
        <v>2705.3</v>
      </c>
      <c r="M13" s="178" t="s">
        <v>75</v>
      </c>
      <c r="N13" s="227">
        <f>SUM(N9:N11)</f>
        <v>62.22</v>
      </c>
      <c r="O13" s="170">
        <f>SUM(O9:O12)</f>
        <v>9449.35</v>
      </c>
      <c r="P13" s="170"/>
      <c r="Q13" s="230">
        <f aca="true" t="shared" si="1" ref="Q13:W13">SUM(Q9:Q11)</f>
        <v>625</v>
      </c>
      <c r="R13" s="229">
        <f t="shared" si="1"/>
        <v>794.97</v>
      </c>
      <c r="S13" s="230">
        <f t="shared" si="1"/>
        <v>35</v>
      </c>
      <c r="T13" s="174">
        <f t="shared" si="1"/>
        <v>0.224</v>
      </c>
      <c r="U13" s="174">
        <f t="shared" si="1"/>
        <v>0.015</v>
      </c>
      <c r="V13" s="227">
        <f t="shared" si="1"/>
        <v>16.8</v>
      </c>
      <c r="W13" s="170">
        <f t="shared" si="1"/>
        <v>147</v>
      </c>
      <c r="X13" s="171"/>
      <c r="Y13" s="171"/>
      <c r="Z13" s="171"/>
      <c r="AA13" s="227">
        <f>SUM(AA9:AA11)</f>
        <v>29854.92</v>
      </c>
      <c r="AB13" s="246"/>
      <c r="AC13" s="171"/>
      <c r="AD13" s="227">
        <f>SUM(AD9:AD11)</f>
        <v>122804.78</v>
      </c>
      <c r="AE13" s="227">
        <f>SUM(AE9:AE11)</f>
        <v>152659.7</v>
      </c>
      <c r="AF13" s="221">
        <f>AF11</f>
        <v>151.87</v>
      </c>
      <c r="AG13" s="171" t="e">
        <f>SUM(AG11:AG11)</f>
        <v>#REF!</v>
      </c>
    </row>
    <row r="14" spans="1:33" ht="46.5" customHeight="1">
      <c r="A14" s="231" t="s">
        <v>105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159"/>
      <c r="T14" s="159"/>
      <c r="U14" s="159"/>
      <c r="V14" s="159"/>
      <c r="W14" s="159" t="s">
        <v>105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232"/>
    </row>
    <row r="15" spans="1:33" ht="12.75">
      <c r="A15" s="163" t="s">
        <v>119</v>
      </c>
      <c r="B15" s="163"/>
      <c r="F15" s="165"/>
      <c r="G15" s="233"/>
      <c r="H15" s="161"/>
      <c r="I15" s="161"/>
      <c r="J15" s="161"/>
      <c r="T15" s="165"/>
      <c r="U15" s="165"/>
      <c r="V15" s="165"/>
      <c r="AB15" s="165"/>
      <c r="AG15" s="234"/>
    </row>
    <row r="16" spans="1:16" ht="12.75">
      <c r="A16" s="164" t="s">
        <v>120</v>
      </c>
      <c r="B16" s="179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6"/>
      <c r="P16" s="236"/>
    </row>
  </sheetData>
  <sheetProtection/>
  <mergeCells count="22">
    <mergeCell ref="A5:A7"/>
    <mergeCell ref="D5:D7"/>
    <mergeCell ref="G5:AG5"/>
    <mergeCell ref="X6:X7"/>
    <mergeCell ref="L6:L7"/>
    <mergeCell ref="Z6:AG6"/>
    <mergeCell ref="C4:D4"/>
    <mergeCell ref="R6:R7"/>
    <mergeCell ref="Y6:Y7"/>
    <mergeCell ref="N6:N7"/>
    <mergeCell ref="K6:K7"/>
    <mergeCell ref="C5:C7"/>
    <mergeCell ref="B3:AG3"/>
    <mergeCell ref="B2:AG2"/>
    <mergeCell ref="C16:N16"/>
    <mergeCell ref="A14:R14"/>
    <mergeCell ref="W6:W7"/>
    <mergeCell ref="T6:T7"/>
    <mergeCell ref="Q6:Q7"/>
    <mergeCell ref="J6:J7"/>
    <mergeCell ref="E5:E7"/>
    <mergeCell ref="B5:B7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2022-03-05T09:18:31Z</cp:lastPrinted>
  <dcterms:created xsi:type="dcterms:W3CDTF">2007-11-09T11:35:30Z</dcterms:created>
  <dcterms:modified xsi:type="dcterms:W3CDTF">2022-09-12T09:32:41Z</dcterms:modified>
  <cp:category/>
  <cp:version/>
  <cp:contentType/>
  <cp:contentStatus/>
</cp:coreProperties>
</file>