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<sst xmlns="http://schemas.openxmlformats.org/spreadsheetml/2006/main" count="94" uniqueCount="81">
  <si>
    <t>Жилые дома</t>
  </si>
  <si>
    <t>1 Гагарина ул</t>
  </si>
  <si>
    <t>1 Ленина  пр</t>
  </si>
  <si>
    <t>1 Энергетиков ул</t>
  </si>
  <si>
    <t>10 Ленина пр</t>
  </si>
  <si>
    <t>10 Энергетиков ул</t>
  </si>
  <si>
    <t>11 Энергетиков ул</t>
  </si>
  <si>
    <t>12 Ленина пр</t>
  </si>
  <si>
    <t>16 Гагарина ул</t>
  </si>
  <si>
    <t>16 Энергетиков ул</t>
  </si>
  <si>
    <t>18 Ленина пр</t>
  </si>
  <si>
    <t>18 Энергетиков ул</t>
  </si>
  <si>
    <t>19 Гагарина ул.</t>
  </si>
  <si>
    <t>19 Ленина пр</t>
  </si>
  <si>
    <t>2 Ленина   пр</t>
  </si>
  <si>
    <t>2 Энергетиков ул</t>
  </si>
  <si>
    <t>20 Энергетиков ул</t>
  </si>
  <si>
    <t>21 Энергетиков ул</t>
  </si>
  <si>
    <t>27 Энергетиков ул</t>
  </si>
  <si>
    <t>3 Энергетиков ул</t>
  </si>
  <si>
    <t>32  Н.Волги</t>
  </si>
  <si>
    <t>33 Баскакова ул</t>
  </si>
  <si>
    <t>33 Васильковского ул</t>
  </si>
  <si>
    <t>33 Гагарина ул</t>
  </si>
  <si>
    <t>34 Н.Волги</t>
  </si>
  <si>
    <t>34 Энергетиков ул</t>
  </si>
  <si>
    <t>35 Энергетиков ул</t>
  </si>
  <si>
    <t>36 Н.Волги</t>
  </si>
  <si>
    <t>37 Энергетиков ул</t>
  </si>
  <si>
    <t>38 Н.Волги</t>
  </si>
  <si>
    <t>3а Ленина пр</t>
  </si>
  <si>
    <t>4 Гагарина ул</t>
  </si>
  <si>
    <t>4 Ленина пр</t>
  </si>
  <si>
    <t>4 Энергетиков ул</t>
  </si>
  <si>
    <t>40 Гагарина ул</t>
  </si>
  <si>
    <t>40 Н.Волги</t>
  </si>
  <si>
    <t>48 Н.Волги</t>
  </si>
  <si>
    <t>5 Гагарина ул</t>
  </si>
  <si>
    <t>5 Энергетиков ул</t>
  </si>
  <si>
    <t>52 Н.Волги</t>
  </si>
  <si>
    <t>5а Ленина пр</t>
  </si>
  <si>
    <t>6 Гагарина ул</t>
  </si>
  <si>
    <t>6 Энергетиков ул</t>
  </si>
  <si>
    <t>7 Энергетиков ул</t>
  </si>
  <si>
    <t>8 Ленина пр</t>
  </si>
  <si>
    <t>8 Энергетиков ул</t>
  </si>
  <si>
    <t>9 Энергетиков ул</t>
  </si>
  <si>
    <t>Итого</t>
  </si>
  <si>
    <t>Годовая плановая стоимость стр.6 низ</t>
  </si>
  <si>
    <t>Обеспечение устранения аварий на внутридомовых инженерных системах в многоквартирном доме</t>
  </si>
  <si>
    <t>Общая площадь м2</t>
  </si>
  <si>
    <t>Проживающих чел.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</si>
  <si>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    м2</t>
  </si>
  <si>
    <t>Работы(услуги) по управлению многоквартирным домом   м2</t>
  </si>
  <si>
    <t>Работы по содержанию помещений входящих в состав общего имущества в многоквартирном доме   м2</t>
  </si>
  <si>
    <t>Работы по содержанию и ремонту конструктивных элементов(несущих конструкций и ненесущих конструкций) многоквартирных домов   м2</t>
  </si>
  <si>
    <t>Работы по содержанию и ремонту мусоропроводов в многоквартирном доме   м2</t>
  </si>
  <si>
    <t>Работы по содержанию и ремонту лифта(лифтов) в многоквартирном доме   м2</t>
  </si>
  <si>
    <t>Работы по обеспечению требований пожарной безопасности    м2</t>
  </si>
  <si>
    <t>Работы по содержанию и ремонту систем дымоудаления и вентиляции   м2</t>
  </si>
  <si>
    <t>Работы по содержанию и ремонту систем внутридомового газового оборудования   м2</t>
  </si>
  <si>
    <t>Обеспечение устранения аварий на внутридомовых инженерных системах в многоквартирном доме   м2</t>
  </si>
  <si>
    <t>Проведение дератизации  и дезинсекции помещений, входящих в состав общего имущества в многоквартирном доме   м2</t>
  </si>
  <si>
    <t>Работы по обеспечению вывоза бытовых отходов  чел</t>
  </si>
  <si>
    <t xml:space="preserve"> </t>
  </si>
  <si>
    <t xml:space="preserve">Прочая работа (услуга)    м2    </t>
  </si>
  <si>
    <r>
      <rPr>
        <b/>
        <sz val="10"/>
        <color indexed="24"/>
        <rFont val="Arial"/>
        <family val="2"/>
      </rPr>
      <t>Прочая</t>
    </r>
    <r>
      <rPr>
        <b/>
        <sz val="26"/>
        <color indexed="24"/>
        <rFont val="Arial"/>
        <family val="2"/>
      </rPr>
      <t xml:space="preserve"> 1</t>
    </r>
  </si>
  <si>
    <t>Прочая работа (услуга)8,72х3183,5х7 месяцев)мес=212797,648</t>
  </si>
  <si>
    <t>(5месяцев)</t>
  </si>
  <si>
    <t xml:space="preserve">Работы по содержанию и ремонту оборудования и систем инженерно-технического обеспечения, входящих в состав общего имущества в многоквартирном доме   </t>
  </si>
  <si>
    <t xml:space="preserve">Работы(услуги) по управлению многоквартирным домом </t>
  </si>
  <si>
    <r>
      <t xml:space="preserve">Работы по содержанию помещений входящих в состав общего имущества в многоквартирном доме  </t>
    </r>
    <r>
      <rPr>
        <sz val="26"/>
        <color indexed="24"/>
        <rFont val="Arial"/>
        <family val="2"/>
      </rPr>
      <t xml:space="preserve"> </t>
    </r>
  </si>
  <si>
    <t xml:space="preserve">Работы по обеспечению вывоза бытовых отходов  </t>
  </si>
  <si>
    <r>
      <t>Работы по содержанию и ремонту конструктивных элементов(несущих конструкций и ненесущих конструкций) многоквартирных домов</t>
    </r>
    <r>
      <rPr>
        <sz val="26"/>
        <color indexed="24"/>
        <rFont val="Arial"/>
        <family val="2"/>
      </rPr>
      <t xml:space="preserve"> </t>
    </r>
    <r>
      <rPr>
        <sz val="26"/>
        <color indexed="24"/>
        <rFont val="Arial"/>
        <family val="2"/>
      </rPr>
      <t xml:space="preserve">  </t>
    </r>
  </si>
  <si>
    <t xml:space="preserve">Работы по содержанию и ремонту конструктивных элементов(несущих конструкций и ненесущих конструкций) многоквартирных домов </t>
  </si>
  <si>
    <t xml:space="preserve">Работы по содержанию и ремонту лифта(лифтов) в многоквартирном доме </t>
  </si>
  <si>
    <r>
      <t xml:space="preserve">Работы по обеспечению требований пожарной безопасности </t>
    </r>
    <r>
      <rPr>
        <b/>
        <sz val="26"/>
        <color indexed="24"/>
        <rFont val="Arial"/>
        <family val="2"/>
      </rPr>
      <t>9</t>
    </r>
  </si>
  <si>
    <r>
      <t xml:space="preserve">Работы по содержанию и ремонту систем дымоудаления и вентиляции   </t>
    </r>
    <r>
      <rPr>
        <b/>
        <sz val="26"/>
        <color indexed="24"/>
        <rFont val="Arial"/>
        <family val="2"/>
      </rPr>
      <t>10</t>
    </r>
  </si>
  <si>
    <r>
      <t xml:space="preserve">Работы по содержанию и ремонту систем внутридомового газового оборудования </t>
    </r>
    <r>
      <rPr>
        <b/>
        <sz val="26"/>
        <color indexed="24"/>
        <rFont val="Arial"/>
        <family val="2"/>
      </rPr>
      <t>11</t>
    </r>
  </si>
  <si>
    <r>
      <t xml:space="preserve">Проведение дератизации  и дезинсекции помещений, входящих в состав общего имущества в многоквартирном доме    </t>
    </r>
    <r>
      <rPr>
        <b/>
        <sz val="26"/>
        <color indexed="24"/>
        <rFont val="Arial"/>
        <family val="2"/>
      </rPr>
      <t xml:space="preserve"> 13</t>
    </r>
    <r>
      <rPr>
        <b/>
        <sz val="10"/>
        <color indexed="24"/>
        <rFont val="Arial"/>
        <family val="2"/>
      </rPr>
      <t xml:space="preserve">       </t>
    </r>
  </si>
  <si>
    <t>Прочая работа (услуга)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</si>
</sst>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51"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b/>
      <sz val="26"/>
      <color indexed="2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sz val="26"/>
      <color indexed="24"/>
      <name val="Arial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62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  <font>
      <sz val="10"/>
      <color theme="1" tint="0.15000000596046448"/>
      <name val="Arial"/>
      <family val="2"/>
    </font>
    <font>
      <b/>
      <sz val="10"/>
      <color theme="1" tint="0.15000000596046448"/>
      <name val="Arial"/>
      <family val="2"/>
    </font>
    <font>
      <b/>
      <sz val="11"/>
      <color theme="1" tint="0.1500000059604644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top" wrapText="1" indent="2"/>
    </xf>
    <xf numFmtId="172" fontId="48" fillId="34" borderId="10" xfId="0" applyNumberFormat="1" applyFont="1" applyFill="1" applyBorder="1" applyAlignment="1">
      <alignment horizontal="right" vertical="top" wrapText="1"/>
    </xf>
    <xf numFmtId="172" fontId="49" fillId="34" borderId="10" xfId="0" applyNumberFormat="1" applyFont="1" applyFill="1" applyBorder="1" applyAlignment="1">
      <alignment horizontal="right" vertical="top" wrapText="1"/>
    </xf>
    <xf numFmtId="172" fontId="3" fillId="34" borderId="10" xfId="0" applyNumberFormat="1" applyFont="1" applyFill="1" applyBorder="1" applyAlignment="1">
      <alignment horizontal="right" vertical="top" wrapText="1"/>
    </xf>
    <xf numFmtId="172" fontId="1" fillId="34" borderId="10" xfId="0" applyNumberFormat="1" applyFont="1" applyFill="1" applyBorder="1" applyAlignment="1">
      <alignment horizontal="right" vertical="top" wrapText="1"/>
    </xf>
    <xf numFmtId="172" fontId="48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35" borderId="10" xfId="0" applyNumberFormat="1" applyFont="1" applyFill="1" applyBorder="1" applyAlignment="1">
      <alignment horizontal="left" vertical="top" wrapText="1" indent="2"/>
    </xf>
    <xf numFmtId="172" fontId="48" fillId="35" borderId="10" xfId="0" applyNumberFormat="1" applyFont="1" applyFill="1" applyBorder="1" applyAlignment="1">
      <alignment horizontal="right" vertical="top" wrapText="1"/>
    </xf>
    <xf numFmtId="172" fontId="3" fillId="35" borderId="10" xfId="0" applyNumberFormat="1" applyFont="1" applyFill="1" applyBorder="1" applyAlignment="1">
      <alignment horizontal="right" vertical="top" wrapText="1"/>
    </xf>
    <xf numFmtId="172" fontId="48" fillId="35" borderId="10" xfId="0" applyNumberFormat="1" applyFont="1" applyFill="1" applyBorder="1" applyAlignment="1">
      <alignment/>
    </xf>
    <xf numFmtId="172" fontId="3" fillId="35" borderId="10" xfId="0" applyNumberFormat="1" applyFont="1" applyFill="1" applyBorder="1" applyAlignment="1">
      <alignment/>
    </xf>
    <xf numFmtId="0" fontId="3" fillId="36" borderId="10" xfId="0" applyNumberFormat="1" applyFont="1" applyFill="1" applyBorder="1" applyAlignment="1">
      <alignment horizontal="left" vertical="top" wrapText="1" indent="2"/>
    </xf>
    <xf numFmtId="172" fontId="48" fillId="36" borderId="10" xfId="0" applyNumberFormat="1" applyFont="1" applyFill="1" applyBorder="1" applyAlignment="1">
      <alignment horizontal="right" vertical="top" wrapText="1"/>
    </xf>
    <xf numFmtId="172" fontId="3" fillId="36" borderId="10" xfId="0" applyNumberFormat="1" applyFont="1" applyFill="1" applyBorder="1" applyAlignment="1">
      <alignment horizontal="right" vertical="top" wrapText="1"/>
    </xf>
    <xf numFmtId="172" fontId="48" fillId="36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left" vertical="top"/>
    </xf>
    <xf numFmtId="172" fontId="49" fillId="33" borderId="10" xfId="0" applyNumberFormat="1" applyFont="1" applyFill="1" applyBorder="1" applyAlignment="1">
      <alignment horizontal="right" vertical="top" wrapText="1"/>
    </xf>
    <xf numFmtId="172" fontId="5" fillId="33" borderId="10" xfId="0" applyNumberFormat="1" applyFont="1" applyFill="1" applyBorder="1" applyAlignment="1">
      <alignment horizontal="right" vertical="top" wrapText="1"/>
    </xf>
    <xf numFmtId="172" fontId="4" fillId="33" borderId="10" xfId="0" applyNumberFormat="1" applyFont="1" applyFill="1" applyBorder="1" applyAlignment="1">
      <alignment horizontal="right" vertical="top" wrapText="1"/>
    </xf>
    <xf numFmtId="172" fontId="48" fillId="0" borderId="10" xfId="0" applyNumberFormat="1" applyFont="1" applyBorder="1" applyAlignment="1">
      <alignment/>
    </xf>
    <xf numFmtId="172" fontId="49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4" fontId="3" fillId="0" borderId="0" xfId="0" applyNumberFormat="1" applyFont="1" applyAlignment="1">
      <alignment horizontal="left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172" fontId="50" fillId="34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  <xf numFmtId="0" fontId="10" fillId="33" borderId="12" xfId="0" applyNumberFormat="1" applyFont="1" applyFill="1" applyBorder="1" applyAlignment="1">
      <alignment horizontal="center" vertical="top" wrapText="1"/>
    </xf>
    <xf numFmtId="172" fontId="9" fillId="34" borderId="10" xfId="0" applyNumberFormat="1" applyFont="1" applyFill="1" applyBorder="1" applyAlignment="1">
      <alignment horizontal="right" vertical="top" wrapText="1"/>
    </xf>
    <xf numFmtId="172" fontId="50" fillId="34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 vertical="top" wrapText="1"/>
    </xf>
    <xf numFmtId="172" fontId="9" fillId="34" borderId="10" xfId="0" applyNumberFormat="1" applyFont="1" applyFill="1" applyBorder="1" applyAlignment="1">
      <alignment/>
    </xf>
    <xf numFmtId="172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172" fontId="3" fillId="0" borderId="0" xfId="0" applyNumberFormat="1" applyFont="1" applyAlignment="1">
      <alignment horizontal="left"/>
    </xf>
    <xf numFmtId="172" fontId="48" fillId="0" borderId="0" xfId="0" applyNumberFormat="1" applyFont="1" applyAlignment="1">
      <alignment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33" borderId="11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top" wrapText="1" indent="2"/>
    </xf>
    <xf numFmtId="0" fontId="3" fillId="35" borderId="10" xfId="0" applyNumberFormat="1" applyFont="1" applyFill="1" applyBorder="1" applyAlignment="1">
      <alignment horizontal="left" vertical="top" wrapText="1" indent="2"/>
    </xf>
    <xf numFmtId="0" fontId="3" fillId="36" borderId="10" xfId="0" applyNumberFormat="1" applyFont="1" applyFill="1" applyBorder="1" applyAlignment="1">
      <alignment horizontal="left" vertical="top" wrapText="1" indent="2"/>
    </xf>
    <xf numFmtId="0" fontId="5" fillId="33" borderId="10" xfId="0" applyNumberFormat="1" applyFont="1" applyFill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I64"/>
  <sheetViews>
    <sheetView tabSelected="1" zoomScale="70" zoomScaleNormal="70" zoomScalePageLayoutView="0" workbookViewId="0" topLeftCell="AP8">
      <selection activeCell="BE39" sqref="BE39"/>
    </sheetView>
  </sheetViews>
  <sheetFormatPr defaultColWidth="10.66015625" defaultRowHeight="11.25" outlineLevelRow="2"/>
  <cols>
    <col min="1" max="1" width="18.16015625" style="1" customWidth="1"/>
    <col min="2" max="4" width="16" style="1" customWidth="1"/>
    <col min="5" max="9" width="18.16015625" style="1" customWidth="1"/>
    <col min="10" max="10" width="23.83203125" style="1" customWidth="1"/>
    <col min="11" max="11" width="29" style="1" customWidth="1"/>
    <col min="12" max="12" width="29.33203125" style="1" customWidth="1"/>
    <col min="13" max="14" width="29" style="1" customWidth="1"/>
    <col min="15" max="19" width="24.66015625" style="1" customWidth="1"/>
    <col min="20" max="24" width="22.66015625" style="1" customWidth="1"/>
    <col min="25" max="30" width="18.16015625" style="1" customWidth="1"/>
    <col min="31" max="34" width="21.83203125" style="1" customWidth="1"/>
    <col min="35" max="39" width="19" style="0" customWidth="1"/>
    <col min="40" max="43" width="17.66015625" style="0" customWidth="1"/>
    <col min="44" max="44" width="20.83203125" style="0" customWidth="1"/>
    <col min="45" max="46" width="18.83203125" style="0" customWidth="1"/>
    <col min="47" max="48" width="18" style="0" customWidth="1"/>
    <col min="49" max="50" width="18.66015625" style="0" customWidth="1"/>
    <col min="51" max="55" width="17.66015625" style="0" customWidth="1"/>
    <col min="56" max="57" width="18.5" style="0" customWidth="1"/>
    <col min="58" max="58" width="18.33203125" style="0" customWidth="1"/>
    <col min="59" max="59" width="21.5" style="0" customWidth="1"/>
  </cols>
  <sheetData>
    <row r="1" spans="1:34" ht="12.75" customHeight="1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42"/>
      <c r="AG1" s="42"/>
      <c r="AH1" s="42"/>
    </row>
    <row r="2" spans="1:59" ht="15.75" customHeight="1">
      <c r="A2" s="89" t="s">
        <v>48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43"/>
      <c r="AG2" s="43"/>
      <c r="AH2" s="43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 t="s">
        <v>80</v>
      </c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1:59" s="1" customFormat="1" ht="1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ht="11.25" customHeight="1">
      <c r="A4" s="6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45"/>
      <c r="AG4" s="45"/>
      <c r="AH4" s="45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s="1" customFormat="1" ht="1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11.25" customHeight="1">
      <c r="A6" s="6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6"/>
      <c r="AG6" s="6"/>
      <c r="AH6" s="6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s="1" customFormat="1" ht="57.75" customHeight="1">
      <c r="A7" s="5"/>
      <c r="B7" s="5"/>
      <c r="C7" s="5"/>
      <c r="D7" s="5"/>
      <c r="E7" s="69" t="s">
        <v>65</v>
      </c>
      <c r="F7" s="70"/>
      <c r="G7" s="70"/>
      <c r="H7" s="70"/>
      <c r="I7" s="71"/>
      <c r="J7" s="59" t="s">
        <v>52</v>
      </c>
      <c r="K7" s="61"/>
      <c r="L7" s="61"/>
      <c r="M7" s="61"/>
      <c r="N7" s="60"/>
      <c r="O7" s="69" t="s">
        <v>53</v>
      </c>
      <c r="P7" s="70"/>
      <c r="Q7" s="70"/>
      <c r="R7" s="70"/>
      <c r="S7" s="71"/>
      <c r="T7" s="62" t="s">
        <v>54</v>
      </c>
      <c r="U7" s="63"/>
      <c r="V7" s="63"/>
      <c r="W7" s="63"/>
      <c r="X7" s="64"/>
      <c r="Y7" s="65" t="s">
        <v>63</v>
      </c>
      <c r="Z7" s="66"/>
      <c r="AA7" s="66"/>
      <c r="AB7" s="66"/>
      <c r="AC7" s="67"/>
      <c r="AD7" s="59" t="s">
        <v>55</v>
      </c>
      <c r="AE7" s="61"/>
      <c r="AF7" s="61"/>
      <c r="AG7" s="61"/>
      <c r="AH7" s="60"/>
      <c r="AI7" s="68" t="s">
        <v>56</v>
      </c>
      <c r="AJ7" s="68"/>
      <c r="AK7" s="68"/>
      <c r="AL7" s="68"/>
      <c r="AM7" s="68"/>
      <c r="AN7" s="59" t="s">
        <v>57</v>
      </c>
      <c r="AO7" s="61"/>
      <c r="AP7" s="61"/>
      <c r="AQ7" s="61"/>
      <c r="AR7" s="60"/>
      <c r="AS7" s="59" t="s">
        <v>58</v>
      </c>
      <c r="AT7" s="60"/>
      <c r="AU7" s="59" t="s">
        <v>59</v>
      </c>
      <c r="AV7" s="60"/>
      <c r="AW7" s="59" t="s">
        <v>60</v>
      </c>
      <c r="AX7" s="60"/>
      <c r="AY7" s="59" t="s">
        <v>61</v>
      </c>
      <c r="AZ7" s="61"/>
      <c r="BA7" s="61"/>
      <c r="BB7" s="61"/>
      <c r="BC7" s="60"/>
      <c r="BD7" s="5"/>
      <c r="BE7" s="5"/>
      <c r="BF7" s="5"/>
      <c r="BG7" s="5"/>
    </row>
    <row r="8" spans="1:61" ht="12.75" customHeight="1">
      <c r="A8" s="77"/>
      <c r="B8" s="77"/>
      <c r="C8" s="7"/>
      <c r="D8" s="7"/>
      <c r="E8" s="77" t="s">
        <v>65</v>
      </c>
      <c r="F8" s="76" t="s">
        <v>67</v>
      </c>
      <c r="G8" s="77" t="s">
        <v>65</v>
      </c>
      <c r="H8" s="78" t="s">
        <v>68</v>
      </c>
      <c r="I8" s="80" t="s">
        <v>66</v>
      </c>
      <c r="J8" s="77" t="s">
        <v>52</v>
      </c>
      <c r="K8" s="76" t="s">
        <v>69</v>
      </c>
      <c r="L8" s="72"/>
      <c r="M8" s="80"/>
      <c r="N8" s="80">
        <v>2</v>
      </c>
      <c r="O8" s="77" t="s">
        <v>53</v>
      </c>
      <c r="P8" s="76" t="s">
        <v>70</v>
      </c>
      <c r="Q8" s="72"/>
      <c r="R8" s="74"/>
      <c r="S8" s="74">
        <v>3</v>
      </c>
      <c r="T8" s="77" t="s">
        <v>54</v>
      </c>
      <c r="U8" s="76" t="s">
        <v>71</v>
      </c>
      <c r="V8" s="72"/>
      <c r="W8" s="85"/>
      <c r="X8" s="85">
        <v>4</v>
      </c>
      <c r="Y8" s="77" t="s">
        <v>63</v>
      </c>
      <c r="Z8" s="76" t="s">
        <v>72</v>
      </c>
      <c r="AA8" s="39"/>
      <c r="AB8" s="39"/>
      <c r="AC8" s="39"/>
      <c r="AD8" s="83" t="s">
        <v>55</v>
      </c>
      <c r="AE8" s="72" t="s">
        <v>73</v>
      </c>
      <c r="AF8" s="39"/>
      <c r="AG8" s="39"/>
      <c r="AH8" s="39"/>
      <c r="AI8" s="77" t="s">
        <v>56</v>
      </c>
      <c r="AJ8" s="72" t="s">
        <v>74</v>
      </c>
      <c r="AK8" s="39"/>
      <c r="AL8" s="39"/>
      <c r="AM8" s="39"/>
      <c r="AN8" s="77" t="s">
        <v>57</v>
      </c>
      <c r="AO8" s="76" t="s">
        <v>75</v>
      </c>
      <c r="AP8" s="38"/>
      <c r="AQ8" s="38"/>
      <c r="AR8" s="38"/>
      <c r="AS8" s="77" t="s">
        <v>58</v>
      </c>
      <c r="AT8" s="76" t="s">
        <v>76</v>
      </c>
      <c r="AU8" s="77" t="s">
        <v>59</v>
      </c>
      <c r="AV8" s="76" t="s">
        <v>77</v>
      </c>
      <c r="AW8" s="77" t="s">
        <v>60</v>
      </c>
      <c r="AX8" s="76" t="s">
        <v>78</v>
      </c>
      <c r="AY8" s="86" t="s">
        <v>61</v>
      </c>
      <c r="AZ8" s="87" t="s">
        <v>49</v>
      </c>
      <c r="BA8" s="41"/>
      <c r="BB8" s="41"/>
      <c r="BC8" s="41"/>
      <c r="BD8" s="77" t="s">
        <v>62</v>
      </c>
      <c r="BE8" s="76" t="s">
        <v>79</v>
      </c>
      <c r="BF8" s="4"/>
      <c r="BG8" s="4"/>
      <c r="BH8" s="2"/>
      <c r="BI8" s="2"/>
    </row>
    <row r="9" spans="1:61" ht="182.25" customHeight="1">
      <c r="A9" s="77" t="s">
        <v>0</v>
      </c>
      <c r="B9" s="77"/>
      <c r="C9" s="7" t="s">
        <v>50</v>
      </c>
      <c r="D9" s="7" t="s">
        <v>51</v>
      </c>
      <c r="E9" s="77"/>
      <c r="F9" s="76"/>
      <c r="G9" s="77"/>
      <c r="H9" s="79"/>
      <c r="I9" s="81"/>
      <c r="J9" s="77"/>
      <c r="K9" s="76"/>
      <c r="L9" s="73"/>
      <c r="M9" s="96"/>
      <c r="N9" s="96"/>
      <c r="O9" s="77"/>
      <c r="P9" s="76"/>
      <c r="Q9" s="73"/>
      <c r="R9" s="75"/>
      <c r="S9" s="75"/>
      <c r="T9" s="77"/>
      <c r="U9" s="76"/>
      <c r="V9" s="73"/>
      <c r="W9" s="79"/>
      <c r="X9" s="79"/>
      <c r="Y9" s="77"/>
      <c r="Z9" s="76"/>
      <c r="AA9" s="48"/>
      <c r="AB9" s="49"/>
      <c r="AC9" s="50">
        <v>5</v>
      </c>
      <c r="AD9" s="84"/>
      <c r="AE9" s="82"/>
      <c r="AF9" s="40"/>
      <c r="AG9" s="46"/>
      <c r="AH9" s="44">
        <v>6</v>
      </c>
      <c r="AI9" s="77"/>
      <c r="AJ9" s="82"/>
      <c r="AK9" s="40"/>
      <c r="AL9" s="46"/>
      <c r="AM9" s="46">
        <v>7</v>
      </c>
      <c r="AN9" s="77"/>
      <c r="AO9" s="76"/>
      <c r="AP9" s="38"/>
      <c r="AQ9" s="53"/>
      <c r="AR9" s="53">
        <v>8</v>
      </c>
      <c r="AS9" s="77"/>
      <c r="AT9" s="76"/>
      <c r="AU9" s="77"/>
      <c r="AV9" s="76"/>
      <c r="AW9" s="77"/>
      <c r="AX9" s="76"/>
      <c r="AY9" s="86"/>
      <c r="AZ9" s="87"/>
      <c r="BA9" s="41"/>
      <c r="BB9" s="41"/>
      <c r="BC9" s="56">
        <v>12</v>
      </c>
      <c r="BD9" s="77"/>
      <c r="BE9" s="76"/>
      <c r="BF9" s="4"/>
      <c r="BG9" s="4"/>
      <c r="BH9" s="2"/>
      <c r="BI9" s="2"/>
    </row>
    <row r="10" spans="1:61" ht="12" customHeight="1" outlineLevel="2">
      <c r="A10" s="92" t="s">
        <v>1</v>
      </c>
      <c r="B10" s="92"/>
      <c r="C10" s="8">
        <v>3183.5</v>
      </c>
      <c r="D10" s="8">
        <v>139</v>
      </c>
      <c r="E10" s="9">
        <v>8.72</v>
      </c>
      <c r="F10" s="10">
        <f>E10*C10*7</f>
        <v>194320.84000000003</v>
      </c>
      <c r="G10" s="10">
        <v>11.916</v>
      </c>
      <c r="H10" s="10">
        <f>G10*C10*5</f>
        <v>189672.93000000002</v>
      </c>
      <c r="I10" s="47">
        <f>F10+H10</f>
        <v>383993.77</v>
      </c>
      <c r="J10" s="9">
        <v>3.771</v>
      </c>
      <c r="K10" s="10">
        <f>J10*7*C10</f>
        <v>84034.8495</v>
      </c>
      <c r="L10" s="10">
        <v>3.459</v>
      </c>
      <c r="M10" s="10">
        <f>L10*5*C10</f>
        <v>55058.63250000001</v>
      </c>
      <c r="N10" s="47">
        <f>K10+M10</f>
        <v>139093.48200000002</v>
      </c>
      <c r="O10" s="11">
        <v>3.595</v>
      </c>
      <c r="P10" s="12">
        <f>O10*7*C10</f>
        <v>80112.77750000001</v>
      </c>
      <c r="Q10" s="12">
        <v>3.802</v>
      </c>
      <c r="R10" s="12">
        <f>Q10*5*C10</f>
        <v>60518.33500000001</v>
      </c>
      <c r="S10" s="51">
        <f>P10+R10</f>
        <v>140631.11250000002</v>
      </c>
      <c r="T10" s="11">
        <v>3.315</v>
      </c>
      <c r="U10" s="12">
        <f>T10*7*C10</f>
        <v>73873.1175</v>
      </c>
      <c r="V10" s="12">
        <v>3.514</v>
      </c>
      <c r="W10" s="12">
        <f>V10*5*C10</f>
        <v>55934.095</v>
      </c>
      <c r="X10" s="51">
        <f>U10+W10</f>
        <v>129807.2125</v>
      </c>
      <c r="Y10" s="11">
        <v>57</v>
      </c>
      <c r="Z10" s="12">
        <f>Y10*6*D10</f>
        <v>47538</v>
      </c>
      <c r="AA10" s="12">
        <v>62.5</v>
      </c>
      <c r="AB10" s="12">
        <f>AA10*6*D10</f>
        <v>52125</v>
      </c>
      <c r="AC10" s="51">
        <f>Z10+AB10</f>
        <v>99663</v>
      </c>
      <c r="AD10" s="11">
        <v>1.624</v>
      </c>
      <c r="AE10" s="12">
        <f>AD10*7*C10</f>
        <v>36190.028</v>
      </c>
      <c r="AF10" s="12">
        <v>1.549</v>
      </c>
      <c r="AG10" s="12">
        <f>AF10*5*C10</f>
        <v>24656.207499999997</v>
      </c>
      <c r="AH10" s="51">
        <f>AE10+AG10</f>
        <v>60846.235499999995</v>
      </c>
      <c r="AI10" s="13">
        <v>0</v>
      </c>
      <c r="AJ10" s="14">
        <f>AI10*7*C10</f>
        <v>0</v>
      </c>
      <c r="AK10" s="14"/>
      <c r="AL10" s="14">
        <f>AK10*5*C10</f>
        <v>0</v>
      </c>
      <c r="AM10" s="52">
        <f>AJ10+AL10</f>
        <v>0</v>
      </c>
      <c r="AN10" s="13">
        <v>0</v>
      </c>
      <c r="AO10" s="14">
        <f>AN10*6*C10</f>
        <v>0</v>
      </c>
      <c r="AP10" s="14"/>
      <c r="AQ10" s="14">
        <f>AP10*6*C10</f>
        <v>0</v>
      </c>
      <c r="AR10" s="52">
        <f>AO10+AQ10</f>
        <v>0</v>
      </c>
      <c r="AS10" s="15">
        <v>0.039</v>
      </c>
      <c r="AT10" s="54">
        <f aca="true" t="shared" si="0" ref="AT10:AT55">AS10*12*C10</f>
        <v>1489.878</v>
      </c>
      <c r="AU10" s="15">
        <v>0.0575</v>
      </c>
      <c r="AV10" s="54">
        <f aca="true" t="shared" si="1" ref="AV10:AV55">0.058*12*C10</f>
        <v>2215.7160000000003</v>
      </c>
      <c r="AW10" s="15">
        <v>0.088</v>
      </c>
      <c r="AX10" s="16">
        <f aca="true" t="shared" si="2" ref="AX10:AX55">AW10*12*C10</f>
        <v>3361.7760000000003</v>
      </c>
      <c r="AY10" s="15">
        <v>1.597</v>
      </c>
      <c r="AZ10" s="16">
        <f>AY10*7*C10</f>
        <v>35588.3465</v>
      </c>
      <c r="BA10" s="16">
        <v>0.993</v>
      </c>
      <c r="BB10" s="16">
        <f>BA10*5*C10</f>
        <v>15806.0775</v>
      </c>
      <c r="BC10" s="54">
        <f>AZ10+BB10</f>
        <v>51394.424</v>
      </c>
      <c r="BD10" s="13">
        <v>0.06942</v>
      </c>
      <c r="BE10" s="52">
        <f aca="true" t="shared" si="3" ref="BE10:BE55">BD10*12*C10</f>
        <v>2651.98284</v>
      </c>
      <c r="BF10" s="17">
        <f>E10+J10+O10+T10+AD10+AI10+AS10+AU10+AW10+AY10+BD10</f>
        <v>22.875920000000004</v>
      </c>
      <c r="BG10" s="17"/>
      <c r="BH10" s="2"/>
      <c r="BI10" s="2"/>
    </row>
    <row r="11" spans="1:61" ht="12" customHeight="1" outlineLevel="2">
      <c r="A11" s="92" t="s">
        <v>2</v>
      </c>
      <c r="B11" s="92"/>
      <c r="C11" s="8">
        <v>3583.1</v>
      </c>
      <c r="D11" s="8">
        <v>128</v>
      </c>
      <c r="E11" s="9">
        <v>8.72</v>
      </c>
      <c r="F11" s="10">
        <f aca="true" t="shared" si="4" ref="F11:F55">E11*C11*7</f>
        <v>218712.424</v>
      </c>
      <c r="G11" s="10">
        <v>11.916</v>
      </c>
      <c r="H11" s="10">
        <f aca="true" t="shared" si="5" ref="H11:H55">G11*C11*5</f>
        <v>213481.098</v>
      </c>
      <c r="I11" s="47">
        <f aca="true" t="shared" si="6" ref="I11:I55">F11+H11</f>
        <v>432193.522</v>
      </c>
      <c r="J11" s="9">
        <v>3.771</v>
      </c>
      <c r="K11" s="10">
        <f aca="true" t="shared" si="7" ref="K11:K55">J11*7*C11</f>
        <v>94583.09069999999</v>
      </c>
      <c r="L11" s="10">
        <v>3.459</v>
      </c>
      <c r="M11" s="10">
        <f aca="true" t="shared" si="8" ref="M11:M55">L11*5*C11</f>
        <v>61969.7145</v>
      </c>
      <c r="N11" s="47">
        <f aca="true" t="shared" si="9" ref="N11:N55">K11+M11</f>
        <v>156552.8052</v>
      </c>
      <c r="O11" s="11">
        <v>3.595</v>
      </c>
      <c r="P11" s="12">
        <f aca="true" t="shared" si="10" ref="P11:P55">O11*7*C11</f>
        <v>90168.7115</v>
      </c>
      <c r="Q11" s="12">
        <v>3.802</v>
      </c>
      <c r="R11" s="12">
        <f aca="true" t="shared" si="11" ref="R11:R55">Q11*5*C11</f>
        <v>68114.731</v>
      </c>
      <c r="S11" s="51">
        <f aca="true" t="shared" si="12" ref="S11:S55">P11+R11</f>
        <v>158283.4425</v>
      </c>
      <c r="T11" s="11">
        <v>3.315</v>
      </c>
      <c r="U11" s="12">
        <f aca="true" t="shared" si="13" ref="U11:U55">T11*7*C11</f>
        <v>83145.83549999999</v>
      </c>
      <c r="V11" s="12">
        <v>3.514</v>
      </c>
      <c r="W11" s="12">
        <f aca="true" t="shared" si="14" ref="W11:W55">V11*5*C11</f>
        <v>62955.067</v>
      </c>
      <c r="X11" s="51">
        <f aca="true" t="shared" si="15" ref="X11:X55">U11+W11</f>
        <v>146100.9025</v>
      </c>
      <c r="Y11" s="11">
        <v>57</v>
      </c>
      <c r="Z11" s="12">
        <f aca="true" t="shared" si="16" ref="Z11:Z55">Y11*6*D11</f>
        <v>43776</v>
      </c>
      <c r="AA11" s="12">
        <v>62.5</v>
      </c>
      <c r="AB11" s="12">
        <f aca="true" t="shared" si="17" ref="AB11:AB55">AA11*6*D11</f>
        <v>48000</v>
      </c>
      <c r="AC11" s="51">
        <f aca="true" t="shared" si="18" ref="AC11:AC55">Z11+AB11</f>
        <v>91776</v>
      </c>
      <c r="AD11" s="11">
        <v>1.624</v>
      </c>
      <c r="AE11" s="12">
        <f aca="true" t="shared" si="19" ref="AE11:AE55">AD11*7*C11</f>
        <v>40732.6808</v>
      </c>
      <c r="AF11" s="12">
        <v>1.549</v>
      </c>
      <c r="AG11" s="12">
        <f aca="true" t="shared" si="20" ref="AG11:AG55">AF11*5*C11</f>
        <v>27751.109499999995</v>
      </c>
      <c r="AH11" s="51">
        <f aca="true" t="shared" si="21" ref="AH11:AH55">AE11+AG11</f>
        <v>68483.7903</v>
      </c>
      <c r="AI11" s="13">
        <v>0</v>
      </c>
      <c r="AJ11" s="14">
        <f aca="true" t="shared" si="22" ref="AJ11:AJ55">AI11*7*C11</f>
        <v>0</v>
      </c>
      <c r="AK11" s="14"/>
      <c r="AL11" s="14">
        <f aca="true" t="shared" si="23" ref="AL11:AL55">AK11*5*C11</f>
        <v>0</v>
      </c>
      <c r="AM11" s="52">
        <f aca="true" t="shared" si="24" ref="AM11:AM55">AJ11+AL11</f>
        <v>0</v>
      </c>
      <c r="AN11" s="13">
        <v>0</v>
      </c>
      <c r="AO11" s="14">
        <f aca="true" t="shared" si="25" ref="AO11:AO55">AN11*6*C11</f>
        <v>0</v>
      </c>
      <c r="AP11" s="14"/>
      <c r="AQ11" s="14">
        <f aca="true" t="shared" si="26" ref="AQ11:AQ55">AP11*6*C11</f>
        <v>0</v>
      </c>
      <c r="AR11" s="52">
        <f aca="true" t="shared" si="27" ref="AR11:AR55">AO11+AQ11</f>
        <v>0</v>
      </c>
      <c r="AS11" s="15">
        <v>0.039</v>
      </c>
      <c r="AT11" s="54">
        <f t="shared" si="0"/>
        <v>1676.8908</v>
      </c>
      <c r="AU11" s="15">
        <v>0.0575</v>
      </c>
      <c r="AV11" s="54">
        <f t="shared" si="1"/>
        <v>2493.8376000000003</v>
      </c>
      <c r="AW11" s="15">
        <v>0.088</v>
      </c>
      <c r="AX11" s="16">
        <f t="shared" si="2"/>
        <v>3783.7536</v>
      </c>
      <c r="AY11" s="15">
        <v>1.597</v>
      </c>
      <c r="AZ11" s="16">
        <f aca="true" t="shared" si="28" ref="AZ11:AZ55">AY11*7*C11</f>
        <v>40055.4749</v>
      </c>
      <c r="BA11" s="16">
        <v>0.993</v>
      </c>
      <c r="BB11" s="16">
        <f aca="true" t="shared" si="29" ref="BB11:BB55">BA11*5*C11</f>
        <v>17790.0915</v>
      </c>
      <c r="BC11" s="54">
        <f aca="true" t="shared" si="30" ref="BC11:BC55">AZ11+BB11</f>
        <v>57845.566399999996</v>
      </c>
      <c r="BD11" s="13">
        <v>0.06942</v>
      </c>
      <c r="BE11" s="52">
        <f t="shared" si="3"/>
        <v>2984.865624</v>
      </c>
      <c r="BF11" s="4"/>
      <c r="BG11" s="17"/>
      <c r="BH11" s="2"/>
      <c r="BI11" s="2"/>
    </row>
    <row r="12" spans="1:61" ht="12" customHeight="1" outlineLevel="2">
      <c r="A12" s="92" t="s">
        <v>3</v>
      </c>
      <c r="B12" s="92"/>
      <c r="C12" s="8">
        <v>3466.8</v>
      </c>
      <c r="D12" s="8">
        <v>142</v>
      </c>
      <c r="E12" s="9">
        <v>8.72</v>
      </c>
      <c r="F12" s="10">
        <f t="shared" si="4"/>
        <v>211613.472</v>
      </c>
      <c r="G12" s="10">
        <v>11.916</v>
      </c>
      <c r="H12" s="10">
        <f t="shared" si="5"/>
        <v>206551.94400000002</v>
      </c>
      <c r="I12" s="47">
        <f t="shared" si="6"/>
        <v>418165.416</v>
      </c>
      <c r="J12" s="9">
        <v>3.771</v>
      </c>
      <c r="K12" s="10">
        <f t="shared" si="7"/>
        <v>91513.1196</v>
      </c>
      <c r="L12" s="10">
        <v>3.459</v>
      </c>
      <c r="M12" s="10">
        <f t="shared" si="8"/>
        <v>59958.30600000001</v>
      </c>
      <c r="N12" s="47">
        <f t="shared" si="9"/>
        <v>151471.42560000002</v>
      </c>
      <c r="O12" s="11">
        <v>3.595</v>
      </c>
      <c r="P12" s="12">
        <f t="shared" si="10"/>
        <v>87242.02200000001</v>
      </c>
      <c r="Q12" s="12">
        <v>3.802</v>
      </c>
      <c r="R12" s="12">
        <f t="shared" si="11"/>
        <v>65903.868</v>
      </c>
      <c r="S12" s="51">
        <f t="shared" si="12"/>
        <v>153145.89</v>
      </c>
      <c r="T12" s="11">
        <v>3.315</v>
      </c>
      <c r="U12" s="12">
        <f t="shared" si="13"/>
        <v>80447.094</v>
      </c>
      <c r="V12" s="12">
        <v>3.514</v>
      </c>
      <c r="W12" s="12">
        <f t="shared" si="14"/>
        <v>60911.67600000001</v>
      </c>
      <c r="X12" s="51">
        <f t="shared" si="15"/>
        <v>141358.77000000002</v>
      </c>
      <c r="Y12" s="11">
        <v>57</v>
      </c>
      <c r="Z12" s="12">
        <f t="shared" si="16"/>
        <v>48564</v>
      </c>
      <c r="AA12" s="12">
        <v>62.5</v>
      </c>
      <c r="AB12" s="12">
        <f t="shared" si="17"/>
        <v>53250</v>
      </c>
      <c r="AC12" s="51">
        <f t="shared" si="18"/>
        <v>101814</v>
      </c>
      <c r="AD12" s="11">
        <v>1.624</v>
      </c>
      <c r="AE12" s="12">
        <f t="shared" si="19"/>
        <v>39410.58240000001</v>
      </c>
      <c r="AF12" s="12">
        <v>1.549</v>
      </c>
      <c r="AG12" s="12">
        <f t="shared" si="20"/>
        <v>26850.365999999998</v>
      </c>
      <c r="AH12" s="51">
        <f t="shared" si="21"/>
        <v>66260.94840000001</v>
      </c>
      <c r="AI12" s="13">
        <v>0</v>
      </c>
      <c r="AJ12" s="14">
        <f t="shared" si="22"/>
        <v>0</v>
      </c>
      <c r="AK12" s="14"/>
      <c r="AL12" s="14">
        <f t="shared" si="23"/>
        <v>0</v>
      </c>
      <c r="AM12" s="52">
        <f t="shared" si="24"/>
        <v>0</v>
      </c>
      <c r="AN12" s="13">
        <v>0</v>
      </c>
      <c r="AO12" s="14">
        <f t="shared" si="25"/>
        <v>0</v>
      </c>
      <c r="AP12" s="14"/>
      <c r="AQ12" s="14">
        <f t="shared" si="26"/>
        <v>0</v>
      </c>
      <c r="AR12" s="52">
        <f t="shared" si="27"/>
        <v>0</v>
      </c>
      <c r="AS12" s="15">
        <v>0.039</v>
      </c>
      <c r="AT12" s="54">
        <f t="shared" si="0"/>
        <v>1622.4624</v>
      </c>
      <c r="AU12" s="15">
        <v>0.0575</v>
      </c>
      <c r="AV12" s="54">
        <f t="shared" si="1"/>
        <v>2412.8928000000005</v>
      </c>
      <c r="AW12" s="15">
        <v>0.088</v>
      </c>
      <c r="AX12" s="16">
        <f t="shared" si="2"/>
        <v>3660.9408000000003</v>
      </c>
      <c r="AY12" s="15">
        <v>1.597</v>
      </c>
      <c r="AZ12" s="16">
        <f t="shared" si="28"/>
        <v>38755.357200000006</v>
      </c>
      <c r="BA12" s="16">
        <v>0.993</v>
      </c>
      <c r="BB12" s="16">
        <f t="shared" si="29"/>
        <v>17212.662</v>
      </c>
      <c r="BC12" s="54">
        <f t="shared" si="30"/>
        <v>55968.01920000001</v>
      </c>
      <c r="BD12" s="13">
        <v>0.06942</v>
      </c>
      <c r="BE12" s="52">
        <f t="shared" si="3"/>
        <v>2887.983072</v>
      </c>
      <c r="BF12" s="4"/>
      <c r="BG12" s="17"/>
      <c r="BH12" s="2"/>
      <c r="BI12" s="2"/>
    </row>
    <row r="13" spans="1:61" ht="12" customHeight="1" outlineLevel="2">
      <c r="A13" s="92" t="s">
        <v>4</v>
      </c>
      <c r="B13" s="92"/>
      <c r="C13" s="8">
        <v>3456.8</v>
      </c>
      <c r="D13" s="8">
        <v>140</v>
      </c>
      <c r="E13" s="9">
        <v>8.72</v>
      </c>
      <c r="F13" s="10">
        <f t="shared" si="4"/>
        <v>211003.07200000001</v>
      </c>
      <c r="G13" s="10">
        <v>11.916</v>
      </c>
      <c r="H13" s="10">
        <f t="shared" si="5"/>
        <v>205956.14400000003</v>
      </c>
      <c r="I13" s="47">
        <f t="shared" si="6"/>
        <v>416959.216</v>
      </c>
      <c r="J13" s="9">
        <v>3.771</v>
      </c>
      <c r="K13" s="10">
        <f t="shared" si="7"/>
        <v>91249.1496</v>
      </c>
      <c r="L13" s="10">
        <v>3.459</v>
      </c>
      <c r="M13" s="10">
        <f t="shared" si="8"/>
        <v>59785.35600000001</v>
      </c>
      <c r="N13" s="47">
        <f t="shared" si="9"/>
        <v>151034.5056</v>
      </c>
      <c r="O13" s="11">
        <v>3.595</v>
      </c>
      <c r="P13" s="12">
        <f t="shared" si="10"/>
        <v>86990.37200000002</v>
      </c>
      <c r="Q13" s="12">
        <v>3.802</v>
      </c>
      <c r="R13" s="12">
        <f t="shared" si="11"/>
        <v>65713.76800000001</v>
      </c>
      <c r="S13" s="51">
        <f t="shared" si="12"/>
        <v>152704.14</v>
      </c>
      <c r="T13" s="11">
        <v>3.315</v>
      </c>
      <c r="U13" s="12">
        <f t="shared" si="13"/>
        <v>80215.044</v>
      </c>
      <c r="V13" s="12">
        <v>3.514</v>
      </c>
      <c r="W13" s="12">
        <f t="shared" si="14"/>
        <v>60735.976</v>
      </c>
      <c r="X13" s="51">
        <f t="shared" si="15"/>
        <v>140951.02</v>
      </c>
      <c r="Y13" s="11">
        <v>57</v>
      </c>
      <c r="Z13" s="12">
        <f t="shared" si="16"/>
        <v>47880</v>
      </c>
      <c r="AA13" s="12">
        <v>62.5</v>
      </c>
      <c r="AB13" s="12">
        <f t="shared" si="17"/>
        <v>52500</v>
      </c>
      <c r="AC13" s="51">
        <f t="shared" si="18"/>
        <v>100380</v>
      </c>
      <c r="AD13" s="11">
        <v>1.624</v>
      </c>
      <c r="AE13" s="12">
        <f t="shared" si="19"/>
        <v>39296.902400000006</v>
      </c>
      <c r="AF13" s="12">
        <v>1.549</v>
      </c>
      <c r="AG13" s="12">
        <f t="shared" si="20"/>
        <v>26772.915999999997</v>
      </c>
      <c r="AH13" s="51">
        <f t="shared" si="21"/>
        <v>66069.8184</v>
      </c>
      <c r="AI13" s="13">
        <v>0</v>
      </c>
      <c r="AJ13" s="14">
        <f t="shared" si="22"/>
        <v>0</v>
      </c>
      <c r="AK13" s="14"/>
      <c r="AL13" s="14">
        <f t="shared" si="23"/>
        <v>0</v>
      </c>
      <c r="AM13" s="52">
        <f t="shared" si="24"/>
        <v>0</v>
      </c>
      <c r="AN13" s="13">
        <v>0</v>
      </c>
      <c r="AO13" s="14">
        <f t="shared" si="25"/>
        <v>0</v>
      </c>
      <c r="AP13" s="14"/>
      <c r="AQ13" s="14">
        <f t="shared" si="26"/>
        <v>0</v>
      </c>
      <c r="AR13" s="52">
        <f t="shared" si="27"/>
        <v>0</v>
      </c>
      <c r="AS13" s="15">
        <v>0.039</v>
      </c>
      <c r="AT13" s="54">
        <f t="shared" si="0"/>
        <v>1617.7824</v>
      </c>
      <c r="AU13" s="15">
        <v>0.0575</v>
      </c>
      <c r="AV13" s="54">
        <f t="shared" si="1"/>
        <v>2405.9328000000005</v>
      </c>
      <c r="AW13" s="15">
        <v>0.088</v>
      </c>
      <c r="AX13" s="16">
        <f t="shared" si="2"/>
        <v>3650.3808000000004</v>
      </c>
      <c r="AY13" s="15">
        <v>1.597</v>
      </c>
      <c r="AZ13" s="16">
        <f t="shared" si="28"/>
        <v>38643.567200000005</v>
      </c>
      <c r="BA13" s="16">
        <v>0.993</v>
      </c>
      <c r="BB13" s="16">
        <f t="shared" si="29"/>
        <v>17163.012</v>
      </c>
      <c r="BC13" s="54">
        <f t="shared" si="30"/>
        <v>55806.57920000001</v>
      </c>
      <c r="BD13" s="13">
        <v>0.06942</v>
      </c>
      <c r="BE13" s="52">
        <f t="shared" si="3"/>
        <v>2879.652672</v>
      </c>
      <c r="BF13" s="18"/>
      <c r="BG13" s="17"/>
      <c r="BH13" s="2"/>
      <c r="BI13" s="2"/>
    </row>
    <row r="14" spans="1:61" ht="12" customHeight="1" outlineLevel="2">
      <c r="A14" s="92" t="s">
        <v>5</v>
      </c>
      <c r="B14" s="92"/>
      <c r="C14" s="8">
        <v>3512.4</v>
      </c>
      <c r="D14" s="8">
        <v>117</v>
      </c>
      <c r="E14" s="9">
        <v>8.72</v>
      </c>
      <c r="F14" s="10">
        <f t="shared" si="4"/>
        <v>214396.89600000004</v>
      </c>
      <c r="G14" s="10">
        <v>11.916</v>
      </c>
      <c r="H14" s="10">
        <f t="shared" si="5"/>
        <v>209268.792</v>
      </c>
      <c r="I14" s="47">
        <f t="shared" si="6"/>
        <v>423665.688</v>
      </c>
      <c r="J14" s="9">
        <v>3.771</v>
      </c>
      <c r="K14" s="10">
        <f t="shared" si="7"/>
        <v>92716.8228</v>
      </c>
      <c r="L14" s="10">
        <v>3.459</v>
      </c>
      <c r="M14" s="10">
        <f t="shared" si="8"/>
        <v>60746.958000000006</v>
      </c>
      <c r="N14" s="47">
        <f t="shared" si="9"/>
        <v>153463.7808</v>
      </c>
      <c r="O14" s="11">
        <v>3.595</v>
      </c>
      <c r="P14" s="12">
        <f t="shared" si="10"/>
        <v>88389.54600000002</v>
      </c>
      <c r="Q14" s="12">
        <v>3.802</v>
      </c>
      <c r="R14" s="12">
        <f t="shared" si="11"/>
        <v>66770.724</v>
      </c>
      <c r="S14" s="51">
        <f t="shared" si="12"/>
        <v>155160.27000000002</v>
      </c>
      <c r="T14" s="11">
        <v>3.315</v>
      </c>
      <c r="U14" s="12">
        <f t="shared" si="13"/>
        <v>81505.242</v>
      </c>
      <c r="V14" s="12">
        <v>3.514</v>
      </c>
      <c r="W14" s="12">
        <f t="shared" si="14"/>
        <v>61712.868</v>
      </c>
      <c r="X14" s="51">
        <f t="shared" si="15"/>
        <v>143218.11</v>
      </c>
      <c r="Y14" s="11">
        <v>57</v>
      </c>
      <c r="Z14" s="12">
        <f t="shared" si="16"/>
        <v>40014</v>
      </c>
      <c r="AA14" s="12">
        <v>62.5</v>
      </c>
      <c r="AB14" s="12">
        <f t="shared" si="17"/>
        <v>43875</v>
      </c>
      <c r="AC14" s="51">
        <f t="shared" si="18"/>
        <v>83889</v>
      </c>
      <c r="AD14" s="11">
        <v>1.624</v>
      </c>
      <c r="AE14" s="12">
        <f t="shared" si="19"/>
        <v>39928.963200000006</v>
      </c>
      <c r="AF14" s="12">
        <v>1.549</v>
      </c>
      <c r="AG14" s="12">
        <f t="shared" si="20"/>
        <v>27203.537999999997</v>
      </c>
      <c r="AH14" s="51">
        <f t="shared" si="21"/>
        <v>67132.5012</v>
      </c>
      <c r="AI14" s="13">
        <v>0</v>
      </c>
      <c r="AJ14" s="14">
        <f t="shared" si="22"/>
        <v>0</v>
      </c>
      <c r="AK14" s="14"/>
      <c r="AL14" s="14">
        <f t="shared" si="23"/>
        <v>0</v>
      </c>
      <c r="AM14" s="52">
        <f t="shared" si="24"/>
        <v>0</v>
      </c>
      <c r="AN14" s="13">
        <v>0</v>
      </c>
      <c r="AO14" s="14">
        <f t="shared" si="25"/>
        <v>0</v>
      </c>
      <c r="AP14" s="14"/>
      <c r="AQ14" s="14">
        <f t="shared" si="26"/>
        <v>0</v>
      </c>
      <c r="AR14" s="52">
        <f t="shared" si="27"/>
        <v>0</v>
      </c>
      <c r="AS14" s="15">
        <v>0.039</v>
      </c>
      <c r="AT14" s="54">
        <f t="shared" si="0"/>
        <v>1643.8031999999998</v>
      </c>
      <c r="AU14" s="15">
        <v>0.0575</v>
      </c>
      <c r="AV14" s="54">
        <f t="shared" si="1"/>
        <v>2444.6304000000005</v>
      </c>
      <c r="AW14" s="15">
        <v>0.088</v>
      </c>
      <c r="AX14" s="16">
        <f t="shared" si="2"/>
        <v>3709.0944000000004</v>
      </c>
      <c r="AY14" s="15">
        <v>1.597</v>
      </c>
      <c r="AZ14" s="16">
        <f t="shared" si="28"/>
        <v>39265.119600000005</v>
      </c>
      <c r="BA14" s="16">
        <v>0.993</v>
      </c>
      <c r="BB14" s="16">
        <f t="shared" si="29"/>
        <v>17439.066</v>
      </c>
      <c r="BC14" s="54">
        <f t="shared" si="30"/>
        <v>56704.185600000004</v>
      </c>
      <c r="BD14" s="13">
        <v>0.06942</v>
      </c>
      <c r="BE14" s="52">
        <f t="shared" si="3"/>
        <v>2925.969696</v>
      </c>
      <c r="BF14" s="18"/>
      <c r="BG14" s="17"/>
      <c r="BH14" s="2"/>
      <c r="BI14" s="2"/>
    </row>
    <row r="15" spans="1:61" ht="12" customHeight="1" outlineLevel="2">
      <c r="A15" s="92" t="s">
        <v>6</v>
      </c>
      <c r="B15" s="92"/>
      <c r="C15" s="8">
        <v>3609.5</v>
      </c>
      <c r="D15" s="8">
        <v>158</v>
      </c>
      <c r="E15" s="9">
        <v>8.72</v>
      </c>
      <c r="F15" s="10">
        <f t="shared" si="4"/>
        <v>220323.88000000003</v>
      </c>
      <c r="G15" s="10">
        <v>11.916</v>
      </c>
      <c r="H15" s="10">
        <f t="shared" si="5"/>
        <v>215054.01</v>
      </c>
      <c r="I15" s="47">
        <f t="shared" si="6"/>
        <v>435377.89</v>
      </c>
      <c r="J15" s="9">
        <v>3.771</v>
      </c>
      <c r="K15" s="10">
        <f t="shared" si="7"/>
        <v>95279.9715</v>
      </c>
      <c r="L15" s="10">
        <v>3.459</v>
      </c>
      <c r="M15" s="10">
        <f t="shared" si="8"/>
        <v>62426.302500000005</v>
      </c>
      <c r="N15" s="47">
        <f t="shared" si="9"/>
        <v>157706.274</v>
      </c>
      <c r="O15" s="11">
        <v>3.595</v>
      </c>
      <c r="P15" s="12">
        <f t="shared" si="10"/>
        <v>90833.0675</v>
      </c>
      <c r="Q15" s="12">
        <v>3.802</v>
      </c>
      <c r="R15" s="12">
        <f t="shared" si="11"/>
        <v>68616.595</v>
      </c>
      <c r="S15" s="51">
        <f t="shared" si="12"/>
        <v>159449.6625</v>
      </c>
      <c r="T15" s="11">
        <v>3.315</v>
      </c>
      <c r="U15" s="12">
        <f t="shared" si="13"/>
        <v>83758.4475</v>
      </c>
      <c r="V15" s="12">
        <v>3.514</v>
      </c>
      <c r="W15" s="12">
        <f t="shared" si="14"/>
        <v>63418.915</v>
      </c>
      <c r="X15" s="51">
        <f t="shared" si="15"/>
        <v>147177.3625</v>
      </c>
      <c r="Y15" s="11">
        <v>57</v>
      </c>
      <c r="Z15" s="12">
        <f t="shared" si="16"/>
        <v>54036</v>
      </c>
      <c r="AA15" s="12">
        <v>62.5</v>
      </c>
      <c r="AB15" s="12">
        <f t="shared" si="17"/>
        <v>59250</v>
      </c>
      <c r="AC15" s="51">
        <f t="shared" si="18"/>
        <v>113286</v>
      </c>
      <c r="AD15" s="11">
        <v>1.624</v>
      </c>
      <c r="AE15" s="12">
        <f t="shared" si="19"/>
        <v>41032.796</v>
      </c>
      <c r="AF15" s="12">
        <v>1.549</v>
      </c>
      <c r="AG15" s="12">
        <f t="shared" si="20"/>
        <v>27955.577499999996</v>
      </c>
      <c r="AH15" s="51">
        <f t="shared" si="21"/>
        <v>68988.3735</v>
      </c>
      <c r="AI15" s="13">
        <v>0</v>
      </c>
      <c r="AJ15" s="14">
        <f t="shared" si="22"/>
        <v>0</v>
      </c>
      <c r="AK15" s="14"/>
      <c r="AL15" s="14">
        <f t="shared" si="23"/>
        <v>0</v>
      </c>
      <c r="AM15" s="52">
        <f t="shared" si="24"/>
        <v>0</v>
      </c>
      <c r="AN15" s="13">
        <v>0</v>
      </c>
      <c r="AO15" s="14">
        <f t="shared" si="25"/>
        <v>0</v>
      </c>
      <c r="AP15" s="14"/>
      <c r="AQ15" s="14">
        <f t="shared" si="26"/>
        <v>0</v>
      </c>
      <c r="AR15" s="52">
        <f t="shared" si="27"/>
        <v>0</v>
      </c>
      <c r="AS15" s="15">
        <v>0.039</v>
      </c>
      <c r="AT15" s="54">
        <f t="shared" si="0"/>
        <v>1689.2459999999999</v>
      </c>
      <c r="AU15" s="15">
        <v>0.0575</v>
      </c>
      <c r="AV15" s="54">
        <f t="shared" si="1"/>
        <v>2512.2120000000004</v>
      </c>
      <c r="AW15" s="15">
        <v>0.088</v>
      </c>
      <c r="AX15" s="16">
        <f t="shared" si="2"/>
        <v>3811.632</v>
      </c>
      <c r="AY15" s="15">
        <v>1.597</v>
      </c>
      <c r="AZ15" s="16">
        <f t="shared" si="28"/>
        <v>40350.6005</v>
      </c>
      <c r="BA15" s="16">
        <v>0.993</v>
      </c>
      <c r="BB15" s="16">
        <f t="shared" si="29"/>
        <v>17921.1675</v>
      </c>
      <c r="BC15" s="54">
        <f t="shared" si="30"/>
        <v>58271.768</v>
      </c>
      <c r="BD15" s="13">
        <v>0.06942</v>
      </c>
      <c r="BE15" s="52">
        <f t="shared" si="3"/>
        <v>3006.85788</v>
      </c>
      <c r="BF15" s="18"/>
      <c r="BG15" s="17"/>
      <c r="BH15" s="2"/>
      <c r="BI15" s="2"/>
    </row>
    <row r="16" spans="1:61" ht="12" customHeight="1" outlineLevel="2">
      <c r="A16" s="92" t="s">
        <v>7</v>
      </c>
      <c r="B16" s="92"/>
      <c r="C16" s="8">
        <v>3486.2</v>
      </c>
      <c r="D16" s="8">
        <v>126</v>
      </c>
      <c r="E16" s="9">
        <v>8.72</v>
      </c>
      <c r="F16" s="10">
        <f t="shared" si="4"/>
        <v>212797.64800000002</v>
      </c>
      <c r="G16" s="10">
        <v>11.916</v>
      </c>
      <c r="H16" s="10">
        <f t="shared" si="5"/>
        <v>207707.79599999997</v>
      </c>
      <c r="I16" s="47">
        <f t="shared" si="6"/>
        <v>420505.444</v>
      </c>
      <c r="J16" s="9">
        <v>3.771</v>
      </c>
      <c r="K16" s="10">
        <f t="shared" si="7"/>
        <v>92025.2214</v>
      </c>
      <c r="L16" s="10">
        <v>3.459</v>
      </c>
      <c r="M16" s="10">
        <f t="shared" si="8"/>
        <v>60293.829000000005</v>
      </c>
      <c r="N16" s="47">
        <f t="shared" si="9"/>
        <v>152319.0504</v>
      </c>
      <c r="O16" s="11">
        <v>3.595</v>
      </c>
      <c r="P16" s="12">
        <f t="shared" si="10"/>
        <v>87730.223</v>
      </c>
      <c r="Q16" s="12">
        <v>3.802</v>
      </c>
      <c r="R16" s="12">
        <f t="shared" si="11"/>
        <v>66272.662</v>
      </c>
      <c r="S16" s="51">
        <f t="shared" si="12"/>
        <v>154002.885</v>
      </c>
      <c r="T16" s="11">
        <v>3.315</v>
      </c>
      <c r="U16" s="12">
        <f t="shared" si="13"/>
        <v>80897.271</v>
      </c>
      <c r="V16" s="12">
        <v>3.514</v>
      </c>
      <c r="W16" s="12">
        <f t="shared" si="14"/>
        <v>61252.534</v>
      </c>
      <c r="X16" s="51">
        <f t="shared" si="15"/>
        <v>142149.805</v>
      </c>
      <c r="Y16" s="11">
        <v>57</v>
      </c>
      <c r="Z16" s="12">
        <f t="shared" si="16"/>
        <v>43092</v>
      </c>
      <c r="AA16" s="12">
        <v>62.5</v>
      </c>
      <c r="AB16" s="12">
        <f t="shared" si="17"/>
        <v>47250</v>
      </c>
      <c r="AC16" s="51">
        <f t="shared" si="18"/>
        <v>90342</v>
      </c>
      <c r="AD16" s="11">
        <v>1.624</v>
      </c>
      <c r="AE16" s="12">
        <f t="shared" si="19"/>
        <v>39631.1216</v>
      </c>
      <c r="AF16" s="12">
        <v>1.549</v>
      </c>
      <c r="AG16" s="12">
        <f t="shared" si="20"/>
        <v>27000.618999999995</v>
      </c>
      <c r="AH16" s="51">
        <f t="shared" si="21"/>
        <v>66631.74059999999</v>
      </c>
      <c r="AI16" s="13">
        <v>0</v>
      </c>
      <c r="AJ16" s="14">
        <f t="shared" si="22"/>
        <v>0</v>
      </c>
      <c r="AK16" s="14"/>
      <c r="AL16" s="14">
        <f t="shared" si="23"/>
        <v>0</v>
      </c>
      <c r="AM16" s="52">
        <f t="shared" si="24"/>
        <v>0</v>
      </c>
      <c r="AN16" s="13">
        <v>0</v>
      </c>
      <c r="AO16" s="14">
        <f t="shared" si="25"/>
        <v>0</v>
      </c>
      <c r="AP16" s="14"/>
      <c r="AQ16" s="14">
        <f t="shared" si="26"/>
        <v>0</v>
      </c>
      <c r="AR16" s="52">
        <f t="shared" si="27"/>
        <v>0</v>
      </c>
      <c r="AS16" s="15">
        <v>0.039</v>
      </c>
      <c r="AT16" s="54">
        <f t="shared" si="0"/>
        <v>1631.5415999999998</v>
      </c>
      <c r="AU16" s="15">
        <v>0.0575</v>
      </c>
      <c r="AV16" s="54">
        <f t="shared" si="1"/>
        <v>2426.3952</v>
      </c>
      <c r="AW16" s="15">
        <v>0.088</v>
      </c>
      <c r="AX16" s="16">
        <f t="shared" si="2"/>
        <v>3681.4272</v>
      </c>
      <c r="AY16" s="15">
        <v>1.597</v>
      </c>
      <c r="AZ16" s="16">
        <f t="shared" si="28"/>
        <v>38972.2298</v>
      </c>
      <c r="BA16" s="16">
        <v>0.993</v>
      </c>
      <c r="BB16" s="16">
        <f t="shared" si="29"/>
        <v>17308.983</v>
      </c>
      <c r="BC16" s="54">
        <f t="shared" si="30"/>
        <v>56281.2128</v>
      </c>
      <c r="BD16" s="13">
        <v>0.06942</v>
      </c>
      <c r="BE16" s="52">
        <f t="shared" si="3"/>
        <v>2904.1440479999997</v>
      </c>
      <c r="BF16" s="18"/>
      <c r="BG16" s="17"/>
      <c r="BH16" s="2"/>
      <c r="BI16" s="2"/>
    </row>
    <row r="17" spans="1:61" ht="12" customHeight="1" outlineLevel="2">
      <c r="A17" s="93" t="s">
        <v>8</v>
      </c>
      <c r="B17" s="93"/>
      <c r="C17" s="19">
        <v>3898.5</v>
      </c>
      <c r="D17" s="19">
        <v>123</v>
      </c>
      <c r="E17" s="20">
        <v>8.329</v>
      </c>
      <c r="F17" s="10">
        <f t="shared" si="4"/>
        <v>227294.24550000002</v>
      </c>
      <c r="G17" s="10">
        <v>12.006</v>
      </c>
      <c r="H17" s="10">
        <f t="shared" si="5"/>
        <v>234026.95500000002</v>
      </c>
      <c r="I17" s="47">
        <f t="shared" si="6"/>
        <v>461321.20050000004</v>
      </c>
      <c r="J17" s="20">
        <v>3.179</v>
      </c>
      <c r="K17" s="10">
        <f t="shared" si="7"/>
        <v>86753.3205</v>
      </c>
      <c r="L17" s="10">
        <v>3.459</v>
      </c>
      <c r="M17" s="10">
        <f t="shared" si="8"/>
        <v>67424.55750000001</v>
      </c>
      <c r="N17" s="47">
        <f t="shared" si="9"/>
        <v>154177.87800000003</v>
      </c>
      <c r="O17" s="21">
        <v>3.595</v>
      </c>
      <c r="P17" s="12">
        <f t="shared" si="10"/>
        <v>98105.75250000002</v>
      </c>
      <c r="Q17" s="12">
        <v>3.802</v>
      </c>
      <c r="R17" s="12">
        <f t="shared" si="11"/>
        <v>74110.485</v>
      </c>
      <c r="S17" s="51">
        <f t="shared" si="12"/>
        <v>172216.23750000002</v>
      </c>
      <c r="T17" s="21">
        <v>4.874</v>
      </c>
      <c r="U17" s="12">
        <f t="shared" si="13"/>
        <v>133009.023</v>
      </c>
      <c r="V17" s="12">
        <v>4.217</v>
      </c>
      <c r="W17" s="12">
        <f t="shared" si="14"/>
        <v>82199.87249999998</v>
      </c>
      <c r="X17" s="51">
        <f t="shared" si="15"/>
        <v>215208.89549999998</v>
      </c>
      <c r="Y17" s="21">
        <v>57</v>
      </c>
      <c r="Z17" s="12">
        <f t="shared" si="16"/>
        <v>42066</v>
      </c>
      <c r="AA17" s="12">
        <v>62.5</v>
      </c>
      <c r="AB17" s="12">
        <f t="shared" si="17"/>
        <v>46125</v>
      </c>
      <c r="AC17" s="51">
        <f t="shared" si="18"/>
        <v>88191</v>
      </c>
      <c r="AD17" s="21">
        <v>1.632</v>
      </c>
      <c r="AE17" s="12">
        <f t="shared" si="19"/>
        <v>44536.464</v>
      </c>
      <c r="AF17" s="12">
        <v>1.549</v>
      </c>
      <c r="AG17" s="12">
        <f t="shared" si="20"/>
        <v>30193.882499999996</v>
      </c>
      <c r="AH17" s="51">
        <f t="shared" si="21"/>
        <v>74730.3465</v>
      </c>
      <c r="AI17" s="22">
        <v>0.989</v>
      </c>
      <c r="AJ17" s="14">
        <f t="shared" si="22"/>
        <v>26989.3155</v>
      </c>
      <c r="AK17" s="14">
        <v>1.06</v>
      </c>
      <c r="AL17" s="14">
        <f t="shared" si="23"/>
        <v>20662.050000000003</v>
      </c>
      <c r="AM17" s="52">
        <f t="shared" si="24"/>
        <v>47651.3655</v>
      </c>
      <c r="AN17" s="22">
        <v>6.16</v>
      </c>
      <c r="AO17" s="14">
        <f t="shared" si="25"/>
        <v>144088.56</v>
      </c>
      <c r="AP17" s="14">
        <v>6.16</v>
      </c>
      <c r="AQ17" s="14">
        <f t="shared" si="26"/>
        <v>144088.56</v>
      </c>
      <c r="AR17" s="52">
        <f t="shared" si="27"/>
        <v>288177.12</v>
      </c>
      <c r="AS17" s="23">
        <v>0.039</v>
      </c>
      <c r="AT17" s="54">
        <f t="shared" si="0"/>
        <v>1824.4979999999998</v>
      </c>
      <c r="AU17" s="23">
        <v>0.0575</v>
      </c>
      <c r="AV17" s="54">
        <f t="shared" si="1"/>
        <v>2713.356</v>
      </c>
      <c r="AW17" s="23">
        <v>0.088</v>
      </c>
      <c r="AX17" s="16">
        <f t="shared" si="2"/>
        <v>4116.816</v>
      </c>
      <c r="AY17" s="23">
        <v>1.597</v>
      </c>
      <c r="AZ17" s="16">
        <f t="shared" si="28"/>
        <v>43581.3315</v>
      </c>
      <c r="BA17" s="16">
        <v>0.993</v>
      </c>
      <c r="BB17" s="16">
        <f t="shared" si="29"/>
        <v>19356.052499999998</v>
      </c>
      <c r="BC17" s="54">
        <f t="shared" si="30"/>
        <v>62937.384</v>
      </c>
      <c r="BD17" s="22">
        <v>0.069</v>
      </c>
      <c r="BE17" s="52">
        <f t="shared" si="3"/>
        <v>3227.958</v>
      </c>
      <c r="BF17" s="18">
        <f>E17+J17+O17+T17+AD17+AI17+AS17+AU17+AW17+AW17+AY17+BD17</f>
        <v>24.536500000000007</v>
      </c>
      <c r="BG17" s="17"/>
      <c r="BH17" s="2"/>
      <c r="BI17" s="2"/>
    </row>
    <row r="18" spans="1:61" ht="12" customHeight="1" outlineLevel="2">
      <c r="A18" s="94" t="s">
        <v>9</v>
      </c>
      <c r="B18" s="94"/>
      <c r="C18" s="24">
        <v>6222</v>
      </c>
      <c r="D18" s="24">
        <v>258</v>
      </c>
      <c r="E18" s="20">
        <v>8.329</v>
      </c>
      <c r="F18" s="10">
        <f t="shared" si="4"/>
        <v>362761.266</v>
      </c>
      <c r="G18" s="10">
        <v>12.006</v>
      </c>
      <c r="H18" s="10">
        <f t="shared" si="5"/>
        <v>373506.66</v>
      </c>
      <c r="I18" s="47">
        <f t="shared" si="6"/>
        <v>736267.926</v>
      </c>
      <c r="J18" s="20">
        <v>3.179</v>
      </c>
      <c r="K18" s="10">
        <f t="shared" si="7"/>
        <v>138458.166</v>
      </c>
      <c r="L18" s="10">
        <v>3.459</v>
      </c>
      <c r="M18" s="10">
        <f t="shared" si="8"/>
        <v>107609.49</v>
      </c>
      <c r="N18" s="47">
        <f t="shared" si="9"/>
        <v>246067.65600000002</v>
      </c>
      <c r="O18" s="21">
        <v>3.595</v>
      </c>
      <c r="P18" s="12">
        <f t="shared" si="10"/>
        <v>156576.63</v>
      </c>
      <c r="Q18" s="12">
        <v>3.802</v>
      </c>
      <c r="R18" s="12">
        <f t="shared" si="11"/>
        <v>118280.22000000002</v>
      </c>
      <c r="S18" s="51">
        <f t="shared" si="12"/>
        <v>274856.85000000003</v>
      </c>
      <c r="T18" s="21">
        <v>4.874</v>
      </c>
      <c r="U18" s="12">
        <f t="shared" si="13"/>
        <v>212282.19599999997</v>
      </c>
      <c r="V18" s="12">
        <v>4.217</v>
      </c>
      <c r="W18" s="12">
        <f t="shared" si="14"/>
        <v>131190.87</v>
      </c>
      <c r="X18" s="51">
        <f t="shared" si="15"/>
        <v>343473.066</v>
      </c>
      <c r="Y18" s="21">
        <v>57</v>
      </c>
      <c r="Z18" s="12">
        <f t="shared" si="16"/>
        <v>88236</v>
      </c>
      <c r="AA18" s="12">
        <v>62.5</v>
      </c>
      <c r="AB18" s="12">
        <f t="shared" si="17"/>
        <v>96750</v>
      </c>
      <c r="AC18" s="51">
        <f t="shared" si="18"/>
        <v>184986</v>
      </c>
      <c r="AD18" s="21">
        <v>1.632</v>
      </c>
      <c r="AE18" s="12">
        <f t="shared" si="19"/>
        <v>71080.128</v>
      </c>
      <c r="AF18" s="12">
        <v>1.549</v>
      </c>
      <c r="AG18" s="12">
        <f t="shared" si="20"/>
        <v>48189.38999999999</v>
      </c>
      <c r="AH18" s="51">
        <f t="shared" si="21"/>
        <v>119269.51799999998</v>
      </c>
      <c r="AI18" s="22">
        <v>0.989</v>
      </c>
      <c r="AJ18" s="14">
        <f t="shared" si="22"/>
        <v>43074.906</v>
      </c>
      <c r="AK18" s="14">
        <v>1.06</v>
      </c>
      <c r="AL18" s="14">
        <f t="shared" si="23"/>
        <v>32976.600000000006</v>
      </c>
      <c r="AM18" s="52">
        <f t="shared" si="24"/>
        <v>76051.50600000001</v>
      </c>
      <c r="AN18" s="22">
        <v>6.16</v>
      </c>
      <c r="AO18" s="14">
        <f t="shared" si="25"/>
        <v>229965.12</v>
      </c>
      <c r="AP18" s="14">
        <v>6.16</v>
      </c>
      <c r="AQ18" s="14">
        <f t="shared" si="26"/>
        <v>229965.12</v>
      </c>
      <c r="AR18" s="52">
        <f t="shared" si="27"/>
        <v>459930.24</v>
      </c>
      <c r="AS18" s="23">
        <v>0.039</v>
      </c>
      <c r="AT18" s="54">
        <f t="shared" si="0"/>
        <v>2911.8959999999997</v>
      </c>
      <c r="AU18" s="23">
        <v>0.0575</v>
      </c>
      <c r="AV18" s="54">
        <f t="shared" si="1"/>
        <v>4330.512000000001</v>
      </c>
      <c r="AW18" s="23">
        <v>0.088</v>
      </c>
      <c r="AX18" s="16">
        <f t="shared" si="2"/>
        <v>6570.432000000001</v>
      </c>
      <c r="AY18" s="23">
        <v>1.597</v>
      </c>
      <c r="AZ18" s="16">
        <f t="shared" si="28"/>
        <v>69555.738</v>
      </c>
      <c r="BA18" s="16">
        <v>0.993</v>
      </c>
      <c r="BB18" s="16">
        <f t="shared" si="29"/>
        <v>30892.23</v>
      </c>
      <c r="BC18" s="54">
        <f t="shared" si="30"/>
        <v>100447.968</v>
      </c>
      <c r="BD18" s="22">
        <v>0.069</v>
      </c>
      <c r="BE18" s="52">
        <f t="shared" si="3"/>
        <v>5151.816000000001</v>
      </c>
      <c r="BF18" s="18"/>
      <c r="BG18" s="17"/>
      <c r="BH18" s="2"/>
      <c r="BI18" s="2"/>
    </row>
    <row r="19" spans="1:61" ht="12" customHeight="1" outlineLevel="2">
      <c r="A19" s="94" t="s">
        <v>10</v>
      </c>
      <c r="B19" s="94"/>
      <c r="C19" s="24">
        <v>3858.3</v>
      </c>
      <c r="D19" s="24">
        <v>145</v>
      </c>
      <c r="E19" s="20">
        <v>8.329</v>
      </c>
      <c r="F19" s="10">
        <f t="shared" si="4"/>
        <v>224950.46490000002</v>
      </c>
      <c r="G19" s="10">
        <v>12.006</v>
      </c>
      <c r="H19" s="10">
        <f t="shared" si="5"/>
        <v>231613.749</v>
      </c>
      <c r="I19" s="47">
        <f t="shared" si="6"/>
        <v>456564.21390000003</v>
      </c>
      <c r="J19" s="20">
        <v>3.179</v>
      </c>
      <c r="K19" s="10">
        <f t="shared" si="7"/>
        <v>85858.74990000001</v>
      </c>
      <c r="L19" s="10">
        <v>3.459</v>
      </c>
      <c r="M19" s="10">
        <f t="shared" si="8"/>
        <v>66729.2985</v>
      </c>
      <c r="N19" s="47">
        <f t="shared" si="9"/>
        <v>152588.04840000003</v>
      </c>
      <c r="O19" s="21">
        <v>3.595</v>
      </c>
      <c r="P19" s="12">
        <f t="shared" si="10"/>
        <v>97094.11950000002</v>
      </c>
      <c r="Q19" s="12">
        <v>3.802</v>
      </c>
      <c r="R19" s="12">
        <f t="shared" si="11"/>
        <v>73346.28300000001</v>
      </c>
      <c r="S19" s="51">
        <f t="shared" si="12"/>
        <v>170440.40250000003</v>
      </c>
      <c r="T19" s="21">
        <v>4.874</v>
      </c>
      <c r="U19" s="12">
        <f t="shared" si="13"/>
        <v>131637.47939999998</v>
      </c>
      <c r="V19" s="12">
        <v>4.217</v>
      </c>
      <c r="W19" s="12">
        <f t="shared" si="14"/>
        <v>81352.2555</v>
      </c>
      <c r="X19" s="51">
        <f t="shared" si="15"/>
        <v>212989.73489999998</v>
      </c>
      <c r="Y19" s="21">
        <v>57</v>
      </c>
      <c r="Z19" s="12">
        <f t="shared" si="16"/>
        <v>49590</v>
      </c>
      <c r="AA19" s="12">
        <v>62.5</v>
      </c>
      <c r="AB19" s="12">
        <f t="shared" si="17"/>
        <v>54375</v>
      </c>
      <c r="AC19" s="51">
        <f t="shared" si="18"/>
        <v>103965</v>
      </c>
      <c r="AD19" s="21">
        <v>1.632</v>
      </c>
      <c r="AE19" s="12">
        <f t="shared" si="19"/>
        <v>44077.2192</v>
      </c>
      <c r="AF19" s="12">
        <v>1.549</v>
      </c>
      <c r="AG19" s="12">
        <f t="shared" si="20"/>
        <v>29882.533499999998</v>
      </c>
      <c r="AH19" s="51">
        <f t="shared" si="21"/>
        <v>73959.7527</v>
      </c>
      <c r="AI19" s="22">
        <v>0.989</v>
      </c>
      <c r="AJ19" s="14">
        <f t="shared" si="22"/>
        <v>26711.0109</v>
      </c>
      <c r="AK19" s="14">
        <v>1.06</v>
      </c>
      <c r="AL19" s="14">
        <f t="shared" si="23"/>
        <v>20448.990000000005</v>
      </c>
      <c r="AM19" s="52">
        <f t="shared" si="24"/>
        <v>47160.00090000001</v>
      </c>
      <c r="AN19" s="22">
        <v>6.16</v>
      </c>
      <c r="AO19" s="14">
        <f t="shared" si="25"/>
        <v>142602.768</v>
      </c>
      <c r="AP19" s="14">
        <v>6.16</v>
      </c>
      <c r="AQ19" s="14">
        <f t="shared" si="26"/>
        <v>142602.768</v>
      </c>
      <c r="AR19" s="52">
        <f t="shared" si="27"/>
        <v>285205.536</v>
      </c>
      <c r="AS19" s="23">
        <v>0.039</v>
      </c>
      <c r="AT19" s="54">
        <f t="shared" si="0"/>
        <v>1805.6843999999999</v>
      </c>
      <c r="AU19" s="23">
        <v>0.0575</v>
      </c>
      <c r="AV19" s="54">
        <f t="shared" si="1"/>
        <v>2685.3768000000005</v>
      </c>
      <c r="AW19" s="23">
        <v>0.088</v>
      </c>
      <c r="AX19" s="16">
        <f t="shared" si="2"/>
        <v>4074.3648000000003</v>
      </c>
      <c r="AY19" s="23">
        <v>1.597</v>
      </c>
      <c r="AZ19" s="16">
        <f t="shared" si="28"/>
        <v>43131.9357</v>
      </c>
      <c r="BA19" s="16">
        <v>0.993</v>
      </c>
      <c r="BB19" s="16">
        <f t="shared" si="29"/>
        <v>19156.4595</v>
      </c>
      <c r="BC19" s="54">
        <f t="shared" si="30"/>
        <v>62288.3952</v>
      </c>
      <c r="BD19" s="22">
        <v>0.069</v>
      </c>
      <c r="BE19" s="52">
        <f t="shared" si="3"/>
        <v>3194.6724000000004</v>
      </c>
      <c r="BF19" s="18"/>
      <c r="BG19" s="17"/>
      <c r="BH19" s="2"/>
      <c r="BI19" s="2"/>
    </row>
    <row r="20" spans="1:61" ht="12" customHeight="1" outlineLevel="2">
      <c r="A20" s="94" t="s">
        <v>11</v>
      </c>
      <c r="B20" s="94"/>
      <c r="C20" s="24">
        <v>6136.7</v>
      </c>
      <c r="D20" s="24">
        <v>260</v>
      </c>
      <c r="E20" s="20">
        <v>8.329</v>
      </c>
      <c r="F20" s="10">
        <f t="shared" si="4"/>
        <v>357788.0201</v>
      </c>
      <c r="G20" s="10">
        <v>12.006</v>
      </c>
      <c r="H20" s="10">
        <f t="shared" si="5"/>
        <v>368386.10099999997</v>
      </c>
      <c r="I20" s="47">
        <f t="shared" si="6"/>
        <v>726174.1211</v>
      </c>
      <c r="J20" s="20">
        <v>3.179</v>
      </c>
      <c r="K20" s="10">
        <f t="shared" si="7"/>
        <v>136559.9851</v>
      </c>
      <c r="L20" s="10">
        <v>3.459</v>
      </c>
      <c r="M20" s="10">
        <f t="shared" si="8"/>
        <v>106134.2265</v>
      </c>
      <c r="N20" s="47">
        <f t="shared" si="9"/>
        <v>242694.21159999998</v>
      </c>
      <c r="O20" s="21">
        <v>3.595</v>
      </c>
      <c r="P20" s="12">
        <f t="shared" si="10"/>
        <v>154430.05550000002</v>
      </c>
      <c r="Q20" s="12">
        <v>3.802</v>
      </c>
      <c r="R20" s="12">
        <f t="shared" si="11"/>
        <v>116658.667</v>
      </c>
      <c r="S20" s="51">
        <f t="shared" si="12"/>
        <v>271088.72250000003</v>
      </c>
      <c r="T20" s="21">
        <v>4.874</v>
      </c>
      <c r="U20" s="12">
        <f t="shared" si="13"/>
        <v>209371.93059999996</v>
      </c>
      <c r="V20" s="12">
        <v>4.217</v>
      </c>
      <c r="W20" s="12">
        <f t="shared" si="14"/>
        <v>129392.31949999998</v>
      </c>
      <c r="X20" s="51">
        <f t="shared" si="15"/>
        <v>338764.25009999995</v>
      </c>
      <c r="Y20" s="21">
        <v>57</v>
      </c>
      <c r="Z20" s="12">
        <f t="shared" si="16"/>
        <v>88920</v>
      </c>
      <c r="AA20" s="12">
        <v>62.5</v>
      </c>
      <c r="AB20" s="12">
        <f t="shared" si="17"/>
        <v>97500</v>
      </c>
      <c r="AC20" s="51">
        <f t="shared" si="18"/>
        <v>186420</v>
      </c>
      <c r="AD20" s="21">
        <v>1.632</v>
      </c>
      <c r="AE20" s="12">
        <f t="shared" si="19"/>
        <v>70105.6608</v>
      </c>
      <c r="AF20" s="12">
        <v>1.549</v>
      </c>
      <c r="AG20" s="12">
        <f t="shared" si="20"/>
        <v>47528.7415</v>
      </c>
      <c r="AH20" s="51">
        <f t="shared" si="21"/>
        <v>117634.40229999999</v>
      </c>
      <c r="AI20" s="22">
        <v>0.989</v>
      </c>
      <c r="AJ20" s="14">
        <f t="shared" si="22"/>
        <v>42484.3741</v>
      </c>
      <c r="AK20" s="14">
        <v>1.06</v>
      </c>
      <c r="AL20" s="14">
        <f t="shared" si="23"/>
        <v>32524.510000000002</v>
      </c>
      <c r="AM20" s="52">
        <f t="shared" si="24"/>
        <v>75008.8841</v>
      </c>
      <c r="AN20" s="22">
        <v>6.16</v>
      </c>
      <c r="AO20" s="14">
        <f t="shared" si="25"/>
        <v>226812.432</v>
      </c>
      <c r="AP20" s="14">
        <v>6.16</v>
      </c>
      <c r="AQ20" s="14">
        <f t="shared" si="26"/>
        <v>226812.432</v>
      </c>
      <c r="AR20" s="52">
        <f t="shared" si="27"/>
        <v>453624.864</v>
      </c>
      <c r="AS20" s="23">
        <v>0.039</v>
      </c>
      <c r="AT20" s="54">
        <f t="shared" si="0"/>
        <v>2871.9755999999998</v>
      </c>
      <c r="AU20" s="23">
        <v>0.0575</v>
      </c>
      <c r="AV20" s="54">
        <f t="shared" si="1"/>
        <v>4271.1432</v>
      </c>
      <c r="AW20" s="23">
        <v>0.088</v>
      </c>
      <c r="AX20" s="16">
        <f t="shared" si="2"/>
        <v>6480.3552</v>
      </c>
      <c r="AY20" s="23">
        <v>1.597</v>
      </c>
      <c r="AZ20" s="16">
        <f t="shared" si="28"/>
        <v>68602.1693</v>
      </c>
      <c r="BA20" s="16">
        <v>0.993</v>
      </c>
      <c r="BB20" s="16">
        <f t="shared" si="29"/>
        <v>30468.7155</v>
      </c>
      <c r="BC20" s="54">
        <f t="shared" si="30"/>
        <v>99070.8848</v>
      </c>
      <c r="BD20" s="22">
        <v>0.069</v>
      </c>
      <c r="BE20" s="52">
        <f t="shared" si="3"/>
        <v>5081.1876</v>
      </c>
      <c r="BF20" s="18"/>
      <c r="BG20" s="17"/>
      <c r="BH20" s="2"/>
      <c r="BI20" s="2"/>
    </row>
    <row r="21" spans="1:61" ht="12" customHeight="1" outlineLevel="2">
      <c r="A21" s="94" t="s">
        <v>12</v>
      </c>
      <c r="B21" s="94"/>
      <c r="C21" s="24">
        <v>3910.3</v>
      </c>
      <c r="D21" s="24">
        <v>131</v>
      </c>
      <c r="E21" s="20">
        <v>8.329</v>
      </c>
      <c r="F21" s="10">
        <f t="shared" si="4"/>
        <v>227982.22090000001</v>
      </c>
      <c r="G21" s="10">
        <v>12.006</v>
      </c>
      <c r="H21" s="10">
        <f t="shared" si="5"/>
        <v>234735.309</v>
      </c>
      <c r="I21" s="47">
        <f t="shared" si="6"/>
        <v>462717.5299</v>
      </c>
      <c r="J21" s="20">
        <v>3.179</v>
      </c>
      <c r="K21" s="10">
        <f t="shared" si="7"/>
        <v>87015.9059</v>
      </c>
      <c r="L21" s="10">
        <v>3.459</v>
      </c>
      <c r="M21" s="10">
        <f t="shared" si="8"/>
        <v>67628.63850000002</v>
      </c>
      <c r="N21" s="47">
        <f t="shared" si="9"/>
        <v>154644.5444</v>
      </c>
      <c r="O21" s="21">
        <v>3.595</v>
      </c>
      <c r="P21" s="12">
        <f t="shared" si="10"/>
        <v>98402.69950000002</v>
      </c>
      <c r="Q21" s="12">
        <v>3.802</v>
      </c>
      <c r="R21" s="12">
        <f t="shared" si="11"/>
        <v>74334.80300000001</v>
      </c>
      <c r="S21" s="51">
        <f t="shared" si="12"/>
        <v>172737.50250000003</v>
      </c>
      <c r="T21" s="21">
        <v>4.874</v>
      </c>
      <c r="U21" s="12">
        <f t="shared" si="13"/>
        <v>133411.61539999998</v>
      </c>
      <c r="V21" s="12">
        <v>4.217</v>
      </c>
      <c r="W21" s="12">
        <f t="shared" si="14"/>
        <v>82448.6755</v>
      </c>
      <c r="X21" s="51">
        <f t="shared" si="15"/>
        <v>215860.29089999996</v>
      </c>
      <c r="Y21" s="21">
        <v>57</v>
      </c>
      <c r="Z21" s="12">
        <f t="shared" si="16"/>
        <v>44802</v>
      </c>
      <c r="AA21" s="12">
        <v>62.5</v>
      </c>
      <c r="AB21" s="12">
        <f t="shared" si="17"/>
        <v>49125</v>
      </c>
      <c r="AC21" s="51">
        <f t="shared" si="18"/>
        <v>93927</v>
      </c>
      <c r="AD21" s="21">
        <v>1.632</v>
      </c>
      <c r="AE21" s="12">
        <f t="shared" si="19"/>
        <v>44671.2672</v>
      </c>
      <c r="AF21" s="12">
        <v>1.549</v>
      </c>
      <c r="AG21" s="12">
        <f t="shared" si="20"/>
        <v>30285.2735</v>
      </c>
      <c r="AH21" s="51">
        <f t="shared" si="21"/>
        <v>74956.5407</v>
      </c>
      <c r="AI21" s="22">
        <v>0.989</v>
      </c>
      <c r="AJ21" s="14">
        <f t="shared" si="22"/>
        <v>27071.0069</v>
      </c>
      <c r="AK21" s="14">
        <v>1.06</v>
      </c>
      <c r="AL21" s="14">
        <f t="shared" si="23"/>
        <v>20724.590000000004</v>
      </c>
      <c r="AM21" s="52">
        <f t="shared" si="24"/>
        <v>47795.596900000004</v>
      </c>
      <c r="AN21" s="22">
        <v>6.16</v>
      </c>
      <c r="AO21" s="14">
        <f t="shared" si="25"/>
        <v>144524.68800000002</v>
      </c>
      <c r="AP21" s="14">
        <v>6.16</v>
      </c>
      <c r="AQ21" s="14">
        <f t="shared" si="26"/>
        <v>144524.68800000002</v>
      </c>
      <c r="AR21" s="52">
        <f t="shared" si="27"/>
        <v>289049.37600000005</v>
      </c>
      <c r="AS21" s="23">
        <v>0.039</v>
      </c>
      <c r="AT21" s="54">
        <f t="shared" si="0"/>
        <v>1830.0203999999999</v>
      </c>
      <c r="AU21" s="23">
        <v>0.0575</v>
      </c>
      <c r="AV21" s="54">
        <f t="shared" si="1"/>
        <v>2721.5688000000005</v>
      </c>
      <c r="AW21" s="23">
        <v>0.088</v>
      </c>
      <c r="AX21" s="16">
        <f t="shared" si="2"/>
        <v>4129.276800000001</v>
      </c>
      <c r="AY21" s="23">
        <v>1.597</v>
      </c>
      <c r="AZ21" s="16">
        <f t="shared" si="28"/>
        <v>43713.243700000006</v>
      </c>
      <c r="BA21" s="16">
        <v>0.993</v>
      </c>
      <c r="BB21" s="16">
        <f t="shared" si="29"/>
        <v>19414.6395</v>
      </c>
      <c r="BC21" s="54">
        <f t="shared" si="30"/>
        <v>63127.88320000001</v>
      </c>
      <c r="BD21" s="22">
        <v>0.069</v>
      </c>
      <c r="BE21" s="52">
        <f t="shared" si="3"/>
        <v>3237.7284000000004</v>
      </c>
      <c r="BF21" s="18"/>
      <c r="BG21" s="17"/>
      <c r="BH21" s="2"/>
      <c r="BI21" s="2"/>
    </row>
    <row r="22" spans="1:61" ht="12" customHeight="1" outlineLevel="2">
      <c r="A22" s="92" t="s">
        <v>13</v>
      </c>
      <c r="B22" s="92"/>
      <c r="C22" s="8">
        <v>3223.4</v>
      </c>
      <c r="D22" s="8">
        <v>146</v>
      </c>
      <c r="E22" s="9">
        <v>8.72</v>
      </c>
      <c r="F22" s="10">
        <f t="shared" si="4"/>
        <v>196756.336</v>
      </c>
      <c r="G22" s="10">
        <v>11.916</v>
      </c>
      <c r="H22" s="10">
        <f t="shared" si="5"/>
        <v>192050.17200000002</v>
      </c>
      <c r="I22" s="47">
        <f t="shared" si="6"/>
        <v>388806.50800000003</v>
      </c>
      <c r="J22" s="9">
        <v>3.771</v>
      </c>
      <c r="K22" s="10">
        <f t="shared" si="7"/>
        <v>85088.0898</v>
      </c>
      <c r="L22" s="10">
        <v>3.459</v>
      </c>
      <c r="M22" s="10">
        <f t="shared" si="8"/>
        <v>55748.70300000001</v>
      </c>
      <c r="N22" s="47">
        <f t="shared" si="9"/>
        <v>140836.7928</v>
      </c>
      <c r="O22" s="21">
        <v>3.595</v>
      </c>
      <c r="P22" s="12">
        <f t="shared" si="10"/>
        <v>81116.861</v>
      </c>
      <c r="Q22" s="12">
        <v>3.802</v>
      </c>
      <c r="R22" s="12">
        <f t="shared" si="11"/>
        <v>61276.83400000001</v>
      </c>
      <c r="S22" s="51">
        <f t="shared" si="12"/>
        <v>142393.695</v>
      </c>
      <c r="T22" s="11">
        <v>3.315</v>
      </c>
      <c r="U22" s="12">
        <f t="shared" si="13"/>
        <v>74798.997</v>
      </c>
      <c r="V22" s="12">
        <v>3.514</v>
      </c>
      <c r="W22" s="12">
        <f t="shared" si="14"/>
        <v>56635.138</v>
      </c>
      <c r="X22" s="51">
        <f t="shared" si="15"/>
        <v>131434.135</v>
      </c>
      <c r="Y22" s="21">
        <v>57</v>
      </c>
      <c r="Z22" s="12">
        <f t="shared" si="16"/>
        <v>49932</v>
      </c>
      <c r="AA22" s="12">
        <v>62.5</v>
      </c>
      <c r="AB22" s="12">
        <f t="shared" si="17"/>
        <v>54750</v>
      </c>
      <c r="AC22" s="51">
        <f t="shared" si="18"/>
        <v>104682</v>
      </c>
      <c r="AD22" s="11">
        <v>1.624</v>
      </c>
      <c r="AE22" s="12">
        <f t="shared" si="19"/>
        <v>36643.6112</v>
      </c>
      <c r="AF22" s="12">
        <v>1.549</v>
      </c>
      <c r="AG22" s="12">
        <f t="shared" si="20"/>
        <v>24965.232999999997</v>
      </c>
      <c r="AH22" s="51">
        <f t="shared" si="21"/>
        <v>61608.84419999999</v>
      </c>
      <c r="AI22" s="13"/>
      <c r="AJ22" s="14">
        <f t="shared" si="22"/>
        <v>0</v>
      </c>
      <c r="AK22" s="14"/>
      <c r="AL22" s="14">
        <f t="shared" si="23"/>
        <v>0</v>
      </c>
      <c r="AM22" s="52">
        <f t="shared" si="24"/>
        <v>0</v>
      </c>
      <c r="AN22" s="13"/>
      <c r="AO22" s="14">
        <f t="shared" si="25"/>
        <v>0</v>
      </c>
      <c r="AP22" s="14"/>
      <c r="AQ22" s="14">
        <f t="shared" si="26"/>
        <v>0</v>
      </c>
      <c r="AR22" s="52">
        <f t="shared" si="27"/>
        <v>0</v>
      </c>
      <c r="AS22" s="23">
        <v>0.039</v>
      </c>
      <c r="AT22" s="54">
        <f t="shared" si="0"/>
        <v>1508.5511999999999</v>
      </c>
      <c r="AU22" s="23">
        <v>0.0575</v>
      </c>
      <c r="AV22" s="54">
        <f t="shared" si="1"/>
        <v>2243.4864000000002</v>
      </c>
      <c r="AW22" s="23">
        <v>0.088</v>
      </c>
      <c r="AX22" s="16">
        <f t="shared" si="2"/>
        <v>3403.9104</v>
      </c>
      <c r="AY22" s="23">
        <v>1.597</v>
      </c>
      <c r="AZ22" s="16">
        <f t="shared" si="28"/>
        <v>36034.3886</v>
      </c>
      <c r="BA22" s="16">
        <v>0.993</v>
      </c>
      <c r="BB22" s="16">
        <f t="shared" si="29"/>
        <v>16004.181</v>
      </c>
      <c r="BC22" s="54">
        <f t="shared" si="30"/>
        <v>52038.5696</v>
      </c>
      <c r="BD22" s="22">
        <v>0.069</v>
      </c>
      <c r="BE22" s="52">
        <f t="shared" si="3"/>
        <v>2668.9752000000003</v>
      </c>
      <c r="BF22" s="18"/>
      <c r="BG22" s="17"/>
      <c r="BH22" s="2"/>
      <c r="BI22" s="2"/>
    </row>
    <row r="23" spans="1:61" ht="12" customHeight="1" outlineLevel="2">
      <c r="A23" s="92" t="s">
        <v>14</v>
      </c>
      <c r="B23" s="92"/>
      <c r="C23" s="8">
        <v>3544.1</v>
      </c>
      <c r="D23" s="8">
        <v>122</v>
      </c>
      <c r="E23" s="9">
        <v>8.72</v>
      </c>
      <c r="F23" s="10">
        <f t="shared" si="4"/>
        <v>216331.864</v>
      </c>
      <c r="G23" s="10">
        <v>11.916</v>
      </c>
      <c r="H23" s="10">
        <f t="shared" si="5"/>
        <v>211157.478</v>
      </c>
      <c r="I23" s="47">
        <f t="shared" si="6"/>
        <v>427489.342</v>
      </c>
      <c r="J23" s="9">
        <v>3.771</v>
      </c>
      <c r="K23" s="10">
        <f t="shared" si="7"/>
        <v>93553.6077</v>
      </c>
      <c r="L23" s="10">
        <v>3.459</v>
      </c>
      <c r="M23" s="10">
        <f t="shared" si="8"/>
        <v>61295.209500000004</v>
      </c>
      <c r="N23" s="47">
        <f t="shared" si="9"/>
        <v>154848.8172</v>
      </c>
      <c r="O23" s="21">
        <v>3.595</v>
      </c>
      <c r="P23" s="12">
        <f t="shared" si="10"/>
        <v>89187.2765</v>
      </c>
      <c r="Q23" s="12">
        <v>3.802</v>
      </c>
      <c r="R23" s="12">
        <f t="shared" si="11"/>
        <v>67373.341</v>
      </c>
      <c r="S23" s="51">
        <f t="shared" si="12"/>
        <v>156560.6175</v>
      </c>
      <c r="T23" s="11">
        <v>3.315</v>
      </c>
      <c r="U23" s="12">
        <f t="shared" si="13"/>
        <v>82240.84049999999</v>
      </c>
      <c r="V23" s="12">
        <v>3.514</v>
      </c>
      <c r="W23" s="12">
        <f t="shared" si="14"/>
        <v>62269.837</v>
      </c>
      <c r="X23" s="51">
        <f t="shared" si="15"/>
        <v>144510.6775</v>
      </c>
      <c r="Y23" s="21">
        <v>57</v>
      </c>
      <c r="Z23" s="12">
        <f t="shared" si="16"/>
        <v>41724</v>
      </c>
      <c r="AA23" s="12">
        <v>62.5</v>
      </c>
      <c r="AB23" s="12">
        <f t="shared" si="17"/>
        <v>45750</v>
      </c>
      <c r="AC23" s="51">
        <f t="shared" si="18"/>
        <v>87474</v>
      </c>
      <c r="AD23" s="11">
        <v>1.624</v>
      </c>
      <c r="AE23" s="12">
        <f t="shared" si="19"/>
        <v>40289.3288</v>
      </c>
      <c r="AF23" s="12">
        <v>1.549</v>
      </c>
      <c r="AG23" s="12">
        <f t="shared" si="20"/>
        <v>27449.054499999995</v>
      </c>
      <c r="AH23" s="51">
        <f t="shared" si="21"/>
        <v>67738.3833</v>
      </c>
      <c r="AI23" s="13"/>
      <c r="AJ23" s="14">
        <f t="shared" si="22"/>
        <v>0</v>
      </c>
      <c r="AK23" s="14"/>
      <c r="AL23" s="14">
        <f t="shared" si="23"/>
        <v>0</v>
      </c>
      <c r="AM23" s="52">
        <f t="shared" si="24"/>
        <v>0</v>
      </c>
      <c r="AN23" s="13"/>
      <c r="AO23" s="14">
        <f t="shared" si="25"/>
        <v>0</v>
      </c>
      <c r="AP23" s="14"/>
      <c r="AQ23" s="14">
        <f t="shared" si="26"/>
        <v>0</v>
      </c>
      <c r="AR23" s="52">
        <f t="shared" si="27"/>
        <v>0</v>
      </c>
      <c r="AS23" s="23">
        <v>0.039</v>
      </c>
      <c r="AT23" s="54">
        <f t="shared" si="0"/>
        <v>1658.6388</v>
      </c>
      <c r="AU23" s="23">
        <v>0.0575</v>
      </c>
      <c r="AV23" s="54">
        <f t="shared" si="1"/>
        <v>2466.6936</v>
      </c>
      <c r="AW23" s="23">
        <v>0.088</v>
      </c>
      <c r="AX23" s="16">
        <f t="shared" si="2"/>
        <v>3742.5696000000003</v>
      </c>
      <c r="AY23" s="23">
        <v>1.597</v>
      </c>
      <c r="AZ23" s="16">
        <f t="shared" si="28"/>
        <v>39619.4939</v>
      </c>
      <c r="BA23" s="16">
        <v>0.993</v>
      </c>
      <c r="BB23" s="16">
        <f t="shared" si="29"/>
        <v>17596.4565</v>
      </c>
      <c r="BC23" s="54">
        <f t="shared" si="30"/>
        <v>57215.9504</v>
      </c>
      <c r="BD23" s="22">
        <v>0.069</v>
      </c>
      <c r="BE23" s="52">
        <f t="shared" si="3"/>
        <v>2934.5148000000004</v>
      </c>
      <c r="BF23" s="18"/>
      <c r="BG23" s="17"/>
      <c r="BH23" s="2"/>
      <c r="BI23" s="2"/>
    </row>
    <row r="24" spans="1:61" ht="12" customHeight="1" outlineLevel="2">
      <c r="A24" s="92" t="s">
        <v>15</v>
      </c>
      <c r="B24" s="92"/>
      <c r="C24" s="8">
        <v>3471.4</v>
      </c>
      <c r="D24" s="8">
        <v>138</v>
      </c>
      <c r="E24" s="9">
        <v>8.72</v>
      </c>
      <c r="F24" s="10">
        <f t="shared" si="4"/>
        <v>211894.25600000002</v>
      </c>
      <c r="G24" s="10">
        <v>11.916</v>
      </c>
      <c r="H24" s="10">
        <f t="shared" si="5"/>
        <v>206826.01200000002</v>
      </c>
      <c r="I24" s="47">
        <f t="shared" si="6"/>
        <v>418720.26800000004</v>
      </c>
      <c r="J24" s="9">
        <v>3.771</v>
      </c>
      <c r="K24" s="10">
        <f t="shared" si="7"/>
        <v>91634.54579999999</v>
      </c>
      <c r="L24" s="10">
        <v>3.459</v>
      </c>
      <c r="M24" s="10">
        <f t="shared" si="8"/>
        <v>60037.863000000005</v>
      </c>
      <c r="N24" s="47">
        <f t="shared" si="9"/>
        <v>151672.4088</v>
      </c>
      <c r="O24" s="21">
        <v>3.595</v>
      </c>
      <c r="P24" s="12">
        <f t="shared" si="10"/>
        <v>87357.78100000002</v>
      </c>
      <c r="Q24" s="12">
        <v>3.802</v>
      </c>
      <c r="R24" s="12">
        <f t="shared" si="11"/>
        <v>65991.31400000001</v>
      </c>
      <c r="S24" s="51">
        <f t="shared" si="12"/>
        <v>153349.09500000003</v>
      </c>
      <c r="T24" s="11">
        <v>3.315</v>
      </c>
      <c r="U24" s="12">
        <f t="shared" si="13"/>
        <v>80553.837</v>
      </c>
      <c r="V24" s="12">
        <v>3.514</v>
      </c>
      <c r="W24" s="12">
        <f t="shared" si="14"/>
        <v>60992.498</v>
      </c>
      <c r="X24" s="51">
        <f t="shared" si="15"/>
        <v>141546.335</v>
      </c>
      <c r="Y24" s="21">
        <v>57</v>
      </c>
      <c r="Z24" s="12">
        <f t="shared" si="16"/>
        <v>47196</v>
      </c>
      <c r="AA24" s="12">
        <v>62.5</v>
      </c>
      <c r="AB24" s="12">
        <f t="shared" si="17"/>
        <v>51750</v>
      </c>
      <c r="AC24" s="51">
        <f t="shared" si="18"/>
        <v>98946</v>
      </c>
      <c r="AD24" s="11">
        <v>1.624</v>
      </c>
      <c r="AE24" s="12">
        <f t="shared" si="19"/>
        <v>39462.8752</v>
      </c>
      <c r="AF24" s="12">
        <v>1.549</v>
      </c>
      <c r="AG24" s="12">
        <f t="shared" si="20"/>
        <v>26885.993</v>
      </c>
      <c r="AH24" s="51">
        <f t="shared" si="21"/>
        <v>66348.8682</v>
      </c>
      <c r="AI24" s="13"/>
      <c r="AJ24" s="14">
        <f t="shared" si="22"/>
        <v>0</v>
      </c>
      <c r="AK24" s="14"/>
      <c r="AL24" s="14">
        <f t="shared" si="23"/>
        <v>0</v>
      </c>
      <c r="AM24" s="52">
        <f t="shared" si="24"/>
        <v>0</v>
      </c>
      <c r="AN24" s="13"/>
      <c r="AO24" s="14">
        <f t="shared" si="25"/>
        <v>0</v>
      </c>
      <c r="AP24" s="14"/>
      <c r="AQ24" s="14">
        <f t="shared" si="26"/>
        <v>0</v>
      </c>
      <c r="AR24" s="52">
        <f t="shared" si="27"/>
        <v>0</v>
      </c>
      <c r="AS24" s="23">
        <v>0.039</v>
      </c>
      <c r="AT24" s="54">
        <f t="shared" si="0"/>
        <v>1624.6152</v>
      </c>
      <c r="AU24" s="23">
        <v>0.0575</v>
      </c>
      <c r="AV24" s="54">
        <f t="shared" si="1"/>
        <v>2416.0944000000004</v>
      </c>
      <c r="AW24" s="23">
        <v>0.088</v>
      </c>
      <c r="AX24" s="16">
        <f t="shared" si="2"/>
        <v>3665.7984</v>
      </c>
      <c r="AY24" s="23">
        <v>1.597</v>
      </c>
      <c r="AZ24" s="16">
        <f t="shared" si="28"/>
        <v>38806.780600000006</v>
      </c>
      <c r="BA24" s="16">
        <v>0.993</v>
      </c>
      <c r="BB24" s="16">
        <f t="shared" si="29"/>
        <v>17235.501</v>
      </c>
      <c r="BC24" s="54">
        <f t="shared" si="30"/>
        <v>56042.2816</v>
      </c>
      <c r="BD24" s="22">
        <v>0.069</v>
      </c>
      <c r="BE24" s="52">
        <f t="shared" si="3"/>
        <v>2874.3192000000004</v>
      </c>
      <c r="BF24" s="18"/>
      <c r="BG24" s="17"/>
      <c r="BH24" s="2"/>
      <c r="BI24" s="2"/>
    </row>
    <row r="25" spans="1:61" ht="12" customHeight="1" outlineLevel="2">
      <c r="A25" s="92" t="s">
        <v>16</v>
      </c>
      <c r="B25" s="92"/>
      <c r="C25" s="8">
        <v>3474</v>
      </c>
      <c r="D25" s="8">
        <v>163</v>
      </c>
      <c r="E25" s="9">
        <v>8.72</v>
      </c>
      <c r="F25" s="10">
        <f t="shared" si="4"/>
        <v>212052.96000000002</v>
      </c>
      <c r="G25" s="10">
        <v>11.916</v>
      </c>
      <c r="H25" s="10">
        <f t="shared" si="5"/>
        <v>206980.92</v>
      </c>
      <c r="I25" s="47">
        <f t="shared" si="6"/>
        <v>419033.88</v>
      </c>
      <c r="J25" s="9">
        <v>3.771</v>
      </c>
      <c r="K25" s="10">
        <f t="shared" si="7"/>
        <v>91703.178</v>
      </c>
      <c r="L25" s="10">
        <v>3.459</v>
      </c>
      <c r="M25" s="10">
        <f t="shared" si="8"/>
        <v>60082.83000000001</v>
      </c>
      <c r="N25" s="47">
        <f t="shared" si="9"/>
        <v>151786.008</v>
      </c>
      <c r="O25" s="21">
        <v>3.595</v>
      </c>
      <c r="P25" s="12">
        <f t="shared" si="10"/>
        <v>87423.21</v>
      </c>
      <c r="Q25" s="12">
        <v>3.802</v>
      </c>
      <c r="R25" s="12">
        <f t="shared" si="11"/>
        <v>66040.74</v>
      </c>
      <c r="S25" s="51">
        <f t="shared" si="12"/>
        <v>153463.95</v>
      </c>
      <c r="T25" s="11">
        <v>3.315</v>
      </c>
      <c r="U25" s="12">
        <f t="shared" si="13"/>
        <v>80614.17</v>
      </c>
      <c r="V25" s="12">
        <v>3.514</v>
      </c>
      <c r="W25" s="12">
        <f t="shared" si="14"/>
        <v>61038.18</v>
      </c>
      <c r="X25" s="51">
        <f t="shared" si="15"/>
        <v>141652.35</v>
      </c>
      <c r="Y25" s="21">
        <v>57</v>
      </c>
      <c r="Z25" s="12">
        <f t="shared" si="16"/>
        <v>55746</v>
      </c>
      <c r="AA25" s="12">
        <v>62.5</v>
      </c>
      <c r="AB25" s="12">
        <f t="shared" si="17"/>
        <v>61125</v>
      </c>
      <c r="AC25" s="51">
        <f t="shared" si="18"/>
        <v>116871</v>
      </c>
      <c r="AD25" s="11">
        <v>1.624</v>
      </c>
      <c r="AE25" s="12">
        <f t="shared" si="19"/>
        <v>39492.432</v>
      </c>
      <c r="AF25" s="12">
        <v>1.549</v>
      </c>
      <c r="AG25" s="12">
        <f t="shared" si="20"/>
        <v>26906.129999999997</v>
      </c>
      <c r="AH25" s="51">
        <f t="shared" si="21"/>
        <v>66398.562</v>
      </c>
      <c r="AI25" s="13"/>
      <c r="AJ25" s="14">
        <f t="shared" si="22"/>
        <v>0</v>
      </c>
      <c r="AK25" s="14"/>
      <c r="AL25" s="14">
        <f t="shared" si="23"/>
        <v>0</v>
      </c>
      <c r="AM25" s="52">
        <f t="shared" si="24"/>
        <v>0</v>
      </c>
      <c r="AN25" s="13"/>
      <c r="AO25" s="14">
        <f t="shared" si="25"/>
        <v>0</v>
      </c>
      <c r="AP25" s="14"/>
      <c r="AQ25" s="14">
        <f t="shared" si="26"/>
        <v>0</v>
      </c>
      <c r="AR25" s="52">
        <f t="shared" si="27"/>
        <v>0</v>
      </c>
      <c r="AS25" s="23">
        <v>0.039</v>
      </c>
      <c r="AT25" s="54">
        <f t="shared" si="0"/>
        <v>1625.8319999999999</v>
      </c>
      <c r="AU25" s="23">
        <v>0.0575</v>
      </c>
      <c r="AV25" s="54">
        <f t="shared" si="1"/>
        <v>2417.904</v>
      </c>
      <c r="AW25" s="23">
        <v>0.088</v>
      </c>
      <c r="AX25" s="16">
        <f t="shared" si="2"/>
        <v>3668.5440000000003</v>
      </c>
      <c r="AY25" s="23">
        <v>1.597</v>
      </c>
      <c r="AZ25" s="16">
        <f t="shared" si="28"/>
        <v>38835.846</v>
      </c>
      <c r="BA25" s="16">
        <v>0.993</v>
      </c>
      <c r="BB25" s="16">
        <f t="shared" si="29"/>
        <v>17248.41</v>
      </c>
      <c r="BC25" s="54">
        <f t="shared" si="30"/>
        <v>56084.255999999994</v>
      </c>
      <c r="BD25" s="22">
        <v>0.069</v>
      </c>
      <c r="BE25" s="52">
        <f t="shared" si="3"/>
        <v>2876.472</v>
      </c>
      <c r="BF25" s="18"/>
      <c r="BG25" s="17"/>
      <c r="BH25" s="2"/>
      <c r="BI25" s="2"/>
    </row>
    <row r="26" spans="1:61" ht="12" customHeight="1" outlineLevel="2">
      <c r="A26" s="92" t="s">
        <v>17</v>
      </c>
      <c r="B26" s="92"/>
      <c r="C26" s="8">
        <v>3524.1</v>
      </c>
      <c r="D26" s="8">
        <v>134</v>
      </c>
      <c r="E26" s="9">
        <v>8.72</v>
      </c>
      <c r="F26" s="10">
        <f t="shared" si="4"/>
        <v>215111.064</v>
      </c>
      <c r="G26" s="10">
        <v>11.916</v>
      </c>
      <c r="H26" s="10">
        <f t="shared" si="5"/>
        <v>209965.87800000003</v>
      </c>
      <c r="I26" s="47">
        <f t="shared" si="6"/>
        <v>425076.94200000004</v>
      </c>
      <c r="J26" s="9">
        <v>3.771</v>
      </c>
      <c r="K26" s="10">
        <f t="shared" si="7"/>
        <v>93025.66769999999</v>
      </c>
      <c r="L26" s="10">
        <v>3.459</v>
      </c>
      <c r="M26" s="10">
        <f t="shared" si="8"/>
        <v>60949.3095</v>
      </c>
      <c r="N26" s="47">
        <f t="shared" si="9"/>
        <v>153974.9772</v>
      </c>
      <c r="O26" s="21">
        <v>3.595</v>
      </c>
      <c r="P26" s="12">
        <f t="shared" si="10"/>
        <v>88683.9765</v>
      </c>
      <c r="Q26" s="12">
        <v>3.802</v>
      </c>
      <c r="R26" s="12">
        <f t="shared" si="11"/>
        <v>66993.141</v>
      </c>
      <c r="S26" s="51">
        <f t="shared" si="12"/>
        <v>155677.1175</v>
      </c>
      <c r="T26" s="11">
        <v>3.315</v>
      </c>
      <c r="U26" s="12">
        <f t="shared" si="13"/>
        <v>81776.74049999999</v>
      </c>
      <c r="V26" s="12">
        <v>3.514</v>
      </c>
      <c r="W26" s="12">
        <f t="shared" si="14"/>
        <v>61918.437</v>
      </c>
      <c r="X26" s="51">
        <f t="shared" si="15"/>
        <v>143695.1775</v>
      </c>
      <c r="Y26" s="21">
        <v>57</v>
      </c>
      <c r="Z26" s="12">
        <f t="shared" si="16"/>
        <v>45828</v>
      </c>
      <c r="AA26" s="12">
        <v>62.5</v>
      </c>
      <c r="AB26" s="12">
        <f t="shared" si="17"/>
        <v>50250</v>
      </c>
      <c r="AC26" s="51">
        <f t="shared" si="18"/>
        <v>96078</v>
      </c>
      <c r="AD26" s="11">
        <v>1.624</v>
      </c>
      <c r="AE26" s="12">
        <f t="shared" si="19"/>
        <v>40061.9688</v>
      </c>
      <c r="AF26" s="12">
        <v>1.549</v>
      </c>
      <c r="AG26" s="12">
        <f t="shared" si="20"/>
        <v>27294.154499999997</v>
      </c>
      <c r="AH26" s="51">
        <f t="shared" si="21"/>
        <v>67356.1233</v>
      </c>
      <c r="AI26" s="13"/>
      <c r="AJ26" s="14">
        <f t="shared" si="22"/>
        <v>0</v>
      </c>
      <c r="AK26" s="14"/>
      <c r="AL26" s="14">
        <f t="shared" si="23"/>
        <v>0</v>
      </c>
      <c r="AM26" s="52">
        <f t="shared" si="24"/>
        <v>0</v>
      </c>
      <c r="AN26" s="13"/>
      <c r="AO26" s="14">
        <f t="shared" si="25"/>
        <v>0</v>
      </c>
      <c r="AP26" s="14"/>
      <c r="AQ26" s="14">
        <f t="shared" si="26"/>
        <v>0</v>
      </c>
      <c r="AR26" s="52">
        <f t="shared" si="27"/>
        <v>0</v>
      </c>
      <c r="AS26" s="23">
        <v>0.039</v>
      </c>
      <c r="AT26" s="54">
        <f t="shared" si="0"/>
        <v>1649.2787999999998</v>
      </c>
      <c r="AU26" s="23">
        <v>0.0575</v>
      </c>
      <c r="AV26" s="54">
        <f t="shared" si="1"/>
        <v>2452.7736</v>
      </c>
      <c r="AW26" s="23">
        <v>0.088</v>
      </c>
      <c r="AX26" s="16">
        <f t="shared" si="2"/>
        <v>3721.4496</v>
      </c>
      <c r="AY26" s="23">
        <v>1.597</v>
      </c>
      <c r="AZ26" s="16">
        <f t="shared" si="28"/>
        <v>39395.9139</v>
      </c>
      <c r="BA26" s="16">
        <v>0.993</v>
      </c>
      <c r="BB26" s="16">
        <f t="shared" si="29"/>
        <v>17497.156499999997</v>
      </c>
      <c r="BC26" s="54">
        <f t="shared" si="30"/>
        <v>56893.0704</v>
      </c>
      <c r="BD26" s="22">
        <v>0.069</v>
      </c>
      <c r="BE26" s="52">
        <f t="shared" si="3"/>
        <v>2917.9548</v>
      </c>
      <c r="BF26" s="18"/>
      <c r="BG26" s="17"/>
      <c r="BH26" s="2"/>
      <c r="BI26" s="2"/>
    </row>
    <row r="27" spans="1:61" ht="12" customHeight="1" outlineLevel="2">
      <c r="A27" s="92" t="s">
        <v>18</v>
      </c>
      <c r="B27" s="92"/>
      <c r="C27" s="8">
        <v>3527.7</v>
      </c>
      <c r="D27" s="8">
        <v>152</v>
      </c>
      <c r="E27" s="9">
        <v>8.72</v>
      </c>
      <c r="F27" s="10">
        <f t="shared" si="4"/>
        <v>215330.80800000002</v>
      </c>
      <c r="G27" s="10">
        <v>11.916</v>
      </c>
      <c r="H27" s="10">
        <f t="shared" si="5"/>
        <v>210180.36599999998</v>
      </c>
      <c r="I27" s="47">
        <f t="shared" si="6"/>
        <v>425511.174</v>
      </c>
      <c r="J27" s="9">
        <v>3.771</v>
      </c>
      <c r="K27" s="10">
        <f t="shared" si="7"/>
        <v>93120.6969</v>
      </c>
      <c r="L27" s="10">
        <v>3.459</v>
      </c>
      <c r="M27" s="10">
        <f t="shared" si="8"/>
        <v>61011.571500000005</v>
      </c>
      <c r="N27" s="47">
        <f t="shared" si="9"/>
        <v>154132.2684</v>
      </c>
      <c r="O27" s="21">
        <v>3.595</v>
      </c>
      <c r="P27" s="12">
        <f t="shared" si="10"/>
        <v>88774.5705</v>
      </c>
      <c r="Q27" s="12">
        <v>3.802</v>
      </c>
      <c r="R27" s="12">
        <f t="shared" si="11"/>
        <v>67061.577</v>
      </c>
      <c r="S27" s="51">
        <f t="shared" si="12"/>
        <v>155836.14750000002</v>
      </c>
      <c r="T27" s="11">
        <v>3.315</v>
      </c>
      <c r="U27" s="12">
        <f t="shared" si="13"/>
        <v>81860.27849999999</v>
      </c>
      <c r="V27" s="12">
        <v>3.514</v>
      </c>
      <c r="W27" s="12">
        <f t="shared" si="14"/>
        <v>61981.689</v>
      </c>
      <c r="X27" s="51">
        <f t="shared" si="15"/>
        <v>143841.96749999997</v>
      </c>
      <c r="Y27" s="21">
        <v>57</v>
      </c>
      <c r="Z27" s="12">
        <f t="shared" si="16"/>
        <v>51984</v>
      </c>
      <c r="AA27" s="12">
        <v>62.5</v>
      </c>
      <c r="AB27" s="12">
        <f t="shared" si="17"/>
        <v>57000</v>
      </c>
      <c r="AC27" s="51">
        <f t="shared" si="18"/>
        <v>108984</v>
      </c>
      <c r="AD27" s="11">
        <v>1.624</v>
      </c>
      <c r="AE27" s="12">
        <f t="shared" si="19"/>
        <v>40102.893599999996</v>
      </c>
      <c r="AF27" s="12">
        <v>1.549</v>
      </c>
      <c r="AG27" s="12">
        <f t="shared" si="20"/>
        <v>27322.036499999995</v>
      </c>
      <c r="AH27" s="51">
        <f t="shared" si="21"/>
        <v>67424.9301</v>
      </c>
      <c r="AI27" s="13"/>
      <c r="AJ27" s="14">
        <f t="shared" si="22"/>
        <v>0</v>
      </c>
      <c r="AK27" s="14"/>
      <c r="AL27" s="14">
        <f t="shared" si="23"/>
        <v>0</v>
      </c>
      <c r="AM27" s="52">
        <f t="shared" si="24"/>
        <v>0</v>
      </c>
      <c r="AN27" s="13"/>
      <c r="AO27" s="14">
        <f t="shared" si="25"/>
        <v>0</v>
      </c>
      <c r="AP27" s="14"/>
      <c r="AQ27" s="14">
        <f t="shared" si="26"/>
        <v>0</v>
      </c>
      <c r="AR27" s="52">
        <f t="shared" si="27"/>
        <v>0</v>
      </c>
      <c r="AS27" s="23">
        <v>0.039</v>
      </c>
      <c r="AT27" s="54">
        <f t="shared" si="0"/>
        <v>1650.9635999999998</v>
      </c>
      <c r="AU27" s="23">
        <v>0.0575</v>
      </c>
      <c r="AV27" s="54">
        <f t="shared" si="1"/>
        <v>2455.2792</v>
      </c>
      <c r="AW27" s="23">
        <v>0.088</v>
      </c>
      <c r="AX27" s="16">
        <f t="shared" si="2"/>
        <v>3725.2512</v>
      </c>
      <c r="AY27" s="23">
        <v>1.597</v>
      </c>
      <c r="AZ27" s="16">
        <f t="shared" si="28"/>
        <v>39436.158299999996</v>
      </c>
      <c r="BA27" s="16">
        <v>0.993</v>
      </c>
      <c r="BB27" s="16">
        <f t="shared" si="29"/>
        <v>17515.030499999997</v>
      </c>
      <c r="BC27" s="54">
        <f t="shared" si="30"/>
        <v>56951.18879999999</v>
      </c>
      <c r="BD27" s="22">
        <v>0.069</v>
      </c>
      <c r="BE27" s="52">
        <f t="shared" si="3"/>
        <v>2920.9356000000002</v>
      </c>
      <c r="BF27" s="18"/>
      <c r="BG27" s="17"/>
      <c r="BH27" s="2"/>
      <c r="BI27" s="2"/>
    </row>
    <row r="28" spans="1:61" ht="12" customHeight="1" outlineLevel="2">
      <c r="A28" s="92" t="s">
        <v>19</v>
      </c>
      <c r="B28" s="92"/>
      <c r="C28" s="8">
        <v>3426.6</v>
      </c>
      <c r="D28" s="8">
        <v>125</v>
      </c>
      <c r="E28" s="9">
        <v>8.72</v>
      </c>
      <c r="F28" s="10">
        <f t="shared" si="4"/>
        <v>209159.66400000002</v>
      </c>
      <c r="G28" s="10">
        <v>11.916</v>
      </c>
      <c r="H28" s="10">
        <f t="shared" si="5"/>
        <v>204156.82799999998</v>
      </c>
      <c r="I28" s="47">
        <f t="shared" si="6"/>
        <v>413316.49199999997</v>
      </c>
      <c r="J28" s="9">
        <v>3.771</v>
      </c>
      <c r="K28" s="10">
        <f t="shared" si="7"/>
        <v>90451.96019999999</v>
      </c>
      <c r="L28" s="10">
        <v>3.459</v>
      </c>
      <c r="M28" s="10">
        <f t="shared" si="8"/>
        <v>59263.047000000006</v>
      </c>
      <c r="N28" s="47">
        <f t="shared" si="9"/>
        <v>149715.0072</v>
      </c>
      <c r="O28" s="21">
        <v>3.595</v>
      </c>
      <c r="P28" s="12">
        <f t="shared" si="10"/>
        <v>86230.38900000001</v>
      </c>
      <c r="Q28" s="12">
        <v>3.802</v>
      </c>
      <c r="R28" s="12">
        <f t="shared" si="11"/>
        <v>65139.666000000005</v>
      </c>
      <c r="S28" s="51">
        <f t="shared" si="12"/>
        <v>151370.05500000002</v>
      </c>
      <c r="T28" s="11">
        <v>3.315</v>
      </c>
      <c r="U28" s="12">
        <f t="shared" si="13"/>
        <v>79514.253</v>
      </c>
      <c r="V28" s="12">
        <v>3.514</v>
      </c>
      <c r="W28" s="12">
        <f t="shared" si="14"/>
        <v>60205.362</v>
      </c>
      <c r="X28" s="51">
        <f t="shared" si="15"/>
        <v>139719.615</v>
      </c>
      <c r="Y28" s="21">
        <v>57</v>
      </c>
      <c r="Z28" s="12">
        <f t="shared" si="16"/>
        <v>42750</v>
      </c>
      <c r="AA28" s="12">
        <v>62.5</v>
      </c>
      <c r="AB28" s="12">
        <f t="shared" si="17"/>
        <v>46875</v>
      </c>
      <c r="AC28" s="51">
        <f t="shared" si="18"/>
        <v>89625</v>
      </c>
      <c r="AD28" s="11">
        <v>1.624</v>
      </c>
      <c r="AE28" s="12">
        <f t="shared" si="19"/>
        <v>38953.5888</v>
      </c>
      <c r="AF28" s="12">
        <v>1.549</v>
      </c>
      <c r="AG28" s="12">
        <f t="shared" si="20"/>
        <v>26539.016999999996</v>
      </c>
      <c r="AH28" s="51">
        <f t="shared" si="21"/>
        <v>65492.60579999999</v>
      </c>
      <c r="AI28" s="13"/>
      <c r="AJ28" s="14">
        <f t="shared" si="22"/>
        <v>0</v>
      </c>
      <c r="AK28" s="14"/>
      <c r="AL28" s="14">
        <f t="shared" si="23"/>
        <v>0</v>
      </c>
      <c r="AM28" s="52">
        <f t="shared" si="24"/>
        <v>0</v>
      </c>
      <c r="AN28" s="13"/>
      <c r="AO28" s="14">
        <f t="shared" si="25"/>
        <v>0</v>
      </c>
      <c r="AP28" s="14"/>
      <c r="AQ28" s="14">
        <f t="shared" si="26"/>
        <v>0</v>
      </c>
      <c r="AR28" s="52">
        <f t="shared" si="27"/>
        <v>0</v>
      </c>
      <c r="AS28" s="23">
        <v>0.039</v>
      </c>
      <c r="AT28" s="54">
        <f t="shared" si="0"/>
        <v>1603.6488</v>
      </c>
      <c r="AU28" s="23">
        <v>0.0575</v>
      </c>
      <c r="AV28" s="54">
        <f t="shared" si="1"/>
        <v>2384.9136000000003</v>
      </c>
      <c r="AW28" s="23">
        <v>0.088</v>
      </c>
      <c r="AX28" s="16">
        <f t="shared" si="2"/>
        <v>3618.4896</v>
      </c>
      <c r="AY28" s="23">
        <v>1.597</v>
      </c>
      <c r="AZ28" s="16">
        <f t="shared" si="28"/>
        <v>38305.9614</v>
      </c>
      <c r="BA28" s="16">
        <v>0.993</v>
      </c>
      <c r="BB28" s="16">
        <f t="shared" si="29"/>
        <v>17013.069</v>
      </c>
      <c r="BC28" s="54">
        <f t="shared" si="30"/>
        <v>55319.0304</v>
      </c>
      <c r="BD28" s="22">
        <v>0.069</v>
      </c>
      <c r="BE28" s="52">
        <f t="shared" si="3"/>
        <v>2837.2248</v>
      </c>
      <c r="BF28" s="18"/>
      <c r="BG28" s="17"/>
      <c r="BH28" s="2"/>
      <c r="BI28" s="2"/>
    </row>
    <row r="29" spans="1:61" ht="12" customHeight="1" outlineLevel="2">
      <c r="A29" s="94" t="s">
        <v>20</v>
      </c>
      <c r="B29" s="94"/>
      <c r="C29" s="24">
        <v>3226.1</v>
      </c>
      <c r="D29" s="24">
        <v>143</v>
      </c>
      <c r="E29" s="25">
        <v>8.329</v>
      </c>
      <c r="F29" s="10">
        <f t="shared" si="4"/>
        <v>188091.3083</v>
      </c>
      <c r="G29" s="10">
        <v>12.006</v>
      </c>
      <c r="H29" s="10">
        <f t="shared" si="5"/>
        <v>193662.783</v>
      </c>
      <c r="I29" s="47">
        <f t="shared" si="6"/>
        <v>381754.0913</v>
      </c>
      <c r="J29" s="25">
        <v>3.179</v>
      </c>
      <c r="K29" s="10">
        <f t="shared" si="7"/>
        <v>71790.4033</v>
      </c>
      <c r="L29" s="10">
        <v>3.459</v>
      </c>
      <c r="M29" s="10">
        <f t="shared" si="8"/>
        <v>55795.39950000001</v>
      </c>
      <c r="N29" s="47">
        <f t="shared" si="9"/>
        <v>127585.8028</v>
      </c>
      <c r="O29" s="21">
        <v>3.595</v>
      </c>
      <c r="P29" s="12">
        <f t="shared" si="10"/>
        <v>81184.8065</v>
      </c>
      <c r="Q29" s="12">
        <v>3.802</v>
      </c>
      <c r="R29" s="12">
        <f t="shared" si="11"/>
        <v>61328.161</v>
      </c>
      <c r="S29" s="51">
        <f t="shared" si="12"/>
        <v>142512.9675</v>
      </c>
      <c r="T29" s="26">
        <v>4.874</v>
      </c>
      <c r="U29" s="12">
        <f t="shared" si="13"/>
        <v>110068.07979999998</v>
      </c>
      <c r="V29" s="12">
        <v>4.217</v>
      </c>
      <c r="W29" s="12">
        <f t="shared" si="14"/>
        <v>68022.3185</v>
      </c>
      <c r="X29" s="51">
        <f t="shared" si="15"/>
        <v>178090.39829999997</v>
      </c>
      <c r="Y29" s="21">
        <v>57</v>
      </c>
      <c r="Z29" s="12">
        <f t="shared" si="16"/>
        <v>48906</v>
      </c>
      <c r="AA29" s="12">
        <v>62.5</v>
      </c>
      <c r="AB29" s="12">
        <f t="shared" si="17"/>
        <v>53625</v>
      </c>
      <c r="AC29" s="51">
        <f t="shared" si="18"/>
        <v>102531</v>
      </c>
      <c r="AD29" s="26">
        <v>1.632</v>
      </c>
      <c r="AE29" s="12">
        <f t="shared" si="19"/>
        <v>36854.9664</v>
      </c>
      <c r="AF29" s="12">
        <v>1.549</v>
      </c>
      <c r="AG29" s="12">
        <f t="shared" si="20"/>
        <v>24986.1445</v>
      </c>
      <c r="AH29" s="51">
        <f t="shared" si="21"/>
        <v>61841.1109</v>
      </c>
      <c r="AI29" s="27">
        <v>0.989</v>
      </c>
      <c r="AJ29" s="14">
        <f t="shared" si="22"/>
        <v>22334.2903</v>
      </c>
      <c r="AK29" s="14">
        <v>1.06</v>
      </c>
      <c r="AL29" s="14">
        <f t="shared" si="23"/>
        <v>17098.33</v>
      </c>
      <c r="AM29" s="52">
        <f t="shared" si="24"/>
        <v>39432.6203</v>
      </c>
      <c r="AN29" s="27">
        <v>6.16</v>
      </c>
      <c r="AO29" s="14">
        <f t="shared" si="25"/>
        <v>119236.656</v>
      </c>
      <c r="AP29" s="14">
        <v>6.16</v>
      </c>
      <c r="AQ29" s="14">
        <f t="shared" si="26"/>
        <v>119236.656</v>
      </c>
      <c r="AR29" s="52">
        <f t="shared" si="27"/>
        <v>238473.312</v>
      </c>
      <c r="AS29" s="23">
        <v>0.039</v>
      </c>
      <c r="AT29" s="54">
        <f t="shared" si="0"/>
        <v>1509.8147999999999</v>
      </c>
      <c r="AU29" s="23">
        <v>0.0575</v>
      </c>
      <c r="AV29" s="54">
        <f t="shared" si="1"/>
        <v>2245.3656</v>
      </c>
      <c r="AW29" s="23">
        <v>0.088</v>
      </c>
      <c r="AX29" s="16">
        <f t="shared" si="2"/>
        <v>3406.7616000000003</v>
      </c>
      <c r="AY29" s="23">
        <v>1.597</v>
      </c>
      <c r="AZ29" s="16">
        <f t="shared" si="28"/>
        <v>36064.5719</v>
      </c>
      <c r="BA29" s="16">
        <v>0.993</v>
      </c>
      <c r="BB29" s="16">
        <f t="shared" si="29"/>
        <v>16017.5865</v>
      </c>
      <c r="BC29" s="54">
        <f t="shared" si="30"/>
        <v>52082.1584</v>
      </c>
      <c r="BD29" s="22">
        <v>0.069</v>
      </c>
      <c r="BE29" s="52">
        <f t="shared" si="3"/>
        <v>2671.2108000000003</v>
      </c>
      <c r="BF29" s="18"/>
      <c r="BG29" s="17"/>
      <c r="BH29" s="2"/>
      <c r="BI29" s="2"/>
    </row>
    <row r="30" spans="1:61" ht="12" customHeight="1" outlineLevel="2">
      <c r="A30" s="94" t="s">
        <v>21</v>
      </c>
      <c r="B30" s="94"/>
      <c r="C30" s="24">
        <v>10025</v>
      </c>
      <c r="D30" s="24">
        <v>369</v>
      </c>
      <c r="E30" s="25">
        <v>8.329</v>
      </c>
      <c r="F30" s="10">
        <f t="shared" si="4"/>
        <v>584487.5750000001</v>
      </c>
      <c r="G30" s="10">
        <v>12.006</v>
      </c>
      <c r="H30" s="10">
        <f t="shared" si="5"/>
        <v>601800.75</v>
      </c>
      <c r="I30" s="47">
        <f t="shared" si="6"/>
        <v>1186288.3250000002</v>
      </c>
      <c r="J30" s="25">
        <v>3.179</v>
      </c>
      <c r="K30" s="10">
        <f t="shared" si="7"/>
        <v>223086.325</v>
      </c>
      <c r="L30" s="10">
        <v>3.459</v>
      </c>
      <c r="M30" s="10">
        <f t="shared" si="8"/>
        <v>173382.37500000003</v>
      </c>
      <c r="N30" s="47">
        <f t="shared" si="9"/>
        <v>396468.70000000007</v>
      </c>
      <c r="O30" s="21">
        <v>3.595</v>
      </c>
      <c r="P30" s="12">
        <f t="shared" si="10"/>
        <v>252279.12500000003</v>
      </c>
      <c r="Q30" s="12">
        <v>3.802</v>
      </c>
      <c r="R30" s="12">
        <f t="shared" si="11"/>
        <v>190575.25000000003</v>
      </c>
      <c r="S30" s="51">
        <f t="shared" si="12"/>
        <v>442854.37500000006</v>
      </c>
      <c r="T30" s="26">
        <v>4.874</v>
      </c>
      <c r="U30" s="12">
        <f t="shared" si="13"/>
        <v>342032.94999999995</v>
      </c>
      <c r="V30" s="12">
        <v>4.217</v>
      </c>
      <c r="W30" s="12">
        <f t="shared" si="14"/>
        <v>211377.12499999997</v>
      </c>
      <c r="X30" s="51">
        <f t="shared" si="15"/>
        <v>553410.075</v>
      </c>
      <c r="Y30" s="21">
        <v>57</v>
      </c>
      <c r="Z30" s="12">
        <f t="shared" si="16"/>
        <v>126198</v>
      </c>
      <c r="AA30" s="12">
        <v>62.5</v>
      </c>
      <c r="AB30" s="12">
        <f t="shared" si="17"/>
        <v>138375</v>
      </c>
      <c r="AC30" s="51">
        <f t="shared" si="18"/>
        <v>264573</v>
      </c>
      <c r="AD30" s="26">
        <v>1.632</v>
      </c>
      <c r="AE30" s="12">
        <f t="shared" si="19"/>
        <v>114525.59999999999</v>
      </c>
      <c r="AF30" s="12">
        <v>1.549</v>
      </c>
      <c r="AG30" s="12">
        <f t="shared" si="20"/>
        <v>77643.62499999999</v>
      </c>
      <c r="AH30" s="51">
        <f t="shared" si="21"/>
        <v>192169.22499999998</v>
      </c>
      <c r="AI30" s="27">
        <v>0.989</v>
      </c>
      <c r="AJ30" s="14">
        <f t="shared" si="22"/>
        <v>69403.075</v>
      </c>
      <c r="AK30" s="14">
        <v>1.06</v>
      </c>
      <c r="AL30" s="14">
        <f t="shared" si="23"/>
        <v>53132.50000000001</v>
      </c>
      <c r="AM30" s="52">
        <f t="shared" si="24"/>
        <v>122535.57500000001</v>
      </c>
      <c r="AN30" s="27">
        <v>6.16</v>
      </c>
      <c r="AO30" s="14">
        <f t="shared" si="25"/>
        <v>370524</v>
      </c>
      <c r="AP30" s="14">
        <v>6.16</v>
      </c>
      <c r="AQ30" s="14">
        <f t="shared" si="26"/>
        <v>370524</v>
      </c>
      <c r="AR30" s="52">
        <f t="shared" si="27"/>
        <v>741048</v>
      </c>
      <c r="AS30" s="23">
        <v>0.039</v>
      </c>
      <c r="AT30" s="54">
        <f t="shared" si="0"/>
        <v>4691.7</v>
      </c>
      <c r="AU30" s="23">
        <v>0.0575</v>
      </c>
      <c r="AV30" s="54">
        <f t="shared" si="1"/>
        <v>6977.400000000001</v>
      </c>
      <c r="AW30" s="23">
        <v>0.088</v>
      </c>
      <c r="AX30" s="16">
        <f t="shared" si="2"/>
        <v>10586.4</v>
      </c>
      <c r="AY30" s="23">
        <v>1.597</v>
      </c>
      <c r="AZ30" s="16">
        <f t="shared" si="28"/>
        <v>112069.475</v>
      </c>
      <c r="BA30" s="16">
        <v>0.993</v>
      </c>
      <c r="BB30" s="16">
        <f t="shared" si="29"/>
        <v>49774.125</v>
      </c>
      <c r="BC30" s="54">
        <f t="shared" si="30"/>
        <v>161843.6</v>
      </c>
      <c r="BD30" s="22">
        <v>0.069</v>
      </c>
      <c r="BE30" s="52">
        <f t="shared" si="3"/>
        <v>8300.7</v>
      </c>
      <c r="BF30" s="18"/>
      <c r="BG30" s="17"/>
      <c r="BH30" s="2"/>
      <c r="BI30" s="2"/>
    </row>
    <row r="31" spans="1:61" ht="12" customHeight="1" outlineLevel="2">
      <c r="A31" s="94" t="s">
        <v>22</v>
      </c>
      <c r="B31" s="94"/>
      <c r="C31" s="24">
        <v>5492.7</v>
      </c>
      <c r="D31" s="24">
        <v>212</v>
      </c>
      <c r="E31" s="25">
        <v>8.329</v>
      </c>
      <c r="F31" s="10">
        <f t="shared" si="4"/>
        <v>320240.88810000004</v>
      </c>
      <c r="G31" s="10">
        <v>12.006</v>
      </c>
      <c r="H31" s="10">
        <f t="shared" si="5"/>
        <v>329726.78099999996</v>
      </c>
      <c r="I31" s="47">
        <f t="shared" si="6"/>
        <v>649967.6691</v>
      </c>
      <c r="J31" s="25">
        <v>3.179</v>
      </c>
      <c r="K31" s="10">
        <f t="shared" si="7"/>
        <v>122229.05309999999</v>
      </c>
      <c r="L31" s="10">
        <v>3.459</v>
      </c>
      <c r="M31" s="10">
        <f t="shared" si="8"/>
        <v>94996.24650000001</v>
      </c>
      <c r="N31" s="47">
        <f t="shared" si="9"/>
        <v>217225.2996</v>
      </c>
      <c r="O31" s="21">
        <v>3.595</v>
      </c>
      <c r="P31" s="12">
        <f t="shared" si="10"/>
        <v>138223.7955</v>
      </c>
      <c r="Q31" s="12">
        <v>3.802</v>
      </c>
      <c r="R31" s="12">
        <f t="shared" si="11"/>
        <v>104416.227</v>
      </c>
      <c r="S31" s="51">
        <f t="shared" si="12"/>
        <v>242640.02250000002</v>
      </c>
      <c r="T31" s="26">
        <v>4.874</v>
      </c>
      <c r="U31" s="12">
        <f t="shared" si="13"/>
        <v>187399.93859999996</v>
      </c>
      <c r="V31" s="12">
        <v>4.217</v>
      </c>
      <c r="W31" s="12">
        <f t="shared" si="14"/>
        <v>115813.57949999998</v>
      </c>
      <c r="X31" s="51">
        <f t="shared" si="15"/>
        <v>303213.5180999999</v>
      </c>
      <c r="Y31" s="21">
        <v>57</v>
      </c>
      <c r="Z31" s="12">
        <f t="shared" si="16"/>
        <v>72504</v>
      </c>
      <c r="AA31" s="12">
        <v>62.5</v>
      </c>
      <c r="AB31" s="12">
        <f t="shared" si="17"/>
        <v>79500</v>
      </c>
      <c r="AC31" s="51">
        <f t="shared" si="18"/>
        <v>152004</v>
      </c>
      <c r="AD31" s="26">
        <v>1.632</v>
      </c>
      <c r="AE31" s="12">
        <f t="shared" si="19"/>
        <v>62748.604799999994</v>
      </c>
      <c r="AF31" s="12">
        <v>1.549</v>
      </c>
      <c r="AG31" s="12">
        <f t="shared" si="20"/>
        <v>42540.9615</v>
      </c>
      <c r="AH31" s="51">
        <f t="shared" si="21"/>
        <v>105289.56629999999</v>
      </c>
      <c r="AI31" s="27">
        <v>0.989</v>
      </c>
      <c r="AJ31" s="14">
        <f t="shared" si="22"/>
        <v>38025.9621</v>
      </c>
      <c r="AK31" s="14">
        <v>1.06</v>
      </c>
      <c r="AL31" s="14">
        <f t="shared" si="23"/>
        <v>29111.31</v>
      </c>
      <c r="AM31" s="52">
        <f t="shared" si="24"/>
        <v>67137.2721</v>
      </c>
      <c r="AN31" s="27">
        <v>6.16</v>
      </c>
      <c r="AO31" s="14">
        <f t="shared" si="25"/>
        <v>203010.192</v>
      </c>
      <c r="AP31" s="14">
        <v>6.16</v>
      </c>
      <c r="AQ31" s="14">
        <f t="shared" si="26"/>
        <v>203010.192</v>
      </c>
      <c r="AR31" s="52">
        <f t="shared" si="27"/>
        <v>406020.384</v>
      </c>
      <c r="AS31" s="23">
        <v>0.039</v>
      </c>
      <c r="AT31" s="54">
        <f t="shared" si="0"/>
        <v>2570.5836</v>
      </c>
      <c r="AU31" s="23">
        <v>0.0575</v>
      </c>
      <c r="AV31" s="54">
        <f t="shared" si="1"/>
        <v>3822.9192000000003</v>
      </c>
      <c r="AW31" s="23">
        <v>0.088</v>
      </c>
      <c r="AX31" s="16">
        <f t="shared" si="2"/>
        <v>5800.2912</v>
      </c>
      <c r="AY31" s="23">
        <v>1.597</v>
      </c>
      <c r="AZ31" s="16">
        <f t="shared" si="28"/>
        <v>61402.893299999996</v>
      </c>
      <c r="BA31" s="16">
        <v>0.993</v>
      </c>
      <c r="BB31" s="16">
        <f t="shared" si="29"/>
        <v>27271.2555</v>
      </c>
      <c r="BC31" s="54">
        <f t="shared" si="30"/>
        <v>88674.1488</v>
      </c>
      <c r="BD31" s="22">
        <v>0.069</v>
      </c>
      <c r="BE31" s="52">
        <f t="shared" si="3"/>
        <v>4547.9556</v>
      </c>
      <c r="BF31" s="18"/>
      <c r="BG31" s="17"/>
      <c r="BH31" s="2"/>
      <c r="BI31" s="2"/>
    </row>
    <row r="32" spans="1:61" ht="12" customHeight="1" outlineLevel="2">
      <c r="A32" s="94" t="s">
        <v>23</v>
      </c>
      <c r="B32" s="94"/>
      <c r="C32" s="24">
        <v>6498.9</v>
      </c>
      <c r="D32" s="24">
        <v>249</v>
      </c>
      <c r="E32" s="25">
        <v>8.329</v>
      </c>
      <c r="F32" s="10">
        <f t="shared" si="4"/>
        <v>378905.3667</v>
      </c>
      <c r="G32" s="10">
        <v>12.006</v>
      </c>
      <c r="H32" s="10">
        <f t="shared" si="5"/>
        <v>390128.96699999995</v>
      </c>
      <c r="I32" s="47">
        <f t="shared" si="6"/>
        <v>769034.3337</v>
      </c>
      <c r="J32" s="25">
        <v>3.179</v>
      </c>
      <c r="K32" s="10">
        <f t="shared" si="7"/>
        <v>144620.02169999998</v>
      </c>
      <c r="L32" s="10">
        <v>3.459</v>
      </c>
      <c r="M32" s="10">
        <f t="shared" si="8"/>
        <v>112398.4755</v>
      </c>
      <c r="N32" s="47">
        <f t="shared" si="9"/>
        <v>257018.49719999998</v>
      </c>
      <c r="O32" s="21">
        <v>3.595</v>
      </c>
      <c r="P32" s="12">
        <f t="shared" si="10"/>
        <v>163544.8185</v>
      </c>
      <c r="Q32" s="12">
        <v>3.802</v>
      </c>
      <c r="R32" s="12">
        <f t="shared" si="11"/>
        <v>123544.089</v>
      </c>
      <c r="S32" s="51">
        <f t="shared" si="12"/>
        <v>287088.9075</v>
      </c>
      <c r="T32" s="26">
        <v>4.874</v>
      </c>
      <c r="U32" s="12">
        <f t="shared" si="13"/>
        <v>221729.47019999995</v>
      </c>
      <c r="V32" s="12">
        <v>4.217</v>
      </c>
      <c r="W32" s="12">
        <f t="shared" si="14"/>
        <v>137029.30649999998</v>
      </c>
      <c r="X32" s="51">
        <f t="shared" si="15"/>
        <v>358758.77669999993</v>
      </c>
      <c r="Y32" s="21">
        <v>57</v>
      </c>
      <c r="Z32" s="12">
        <f t="shared" si="16"/>
        <v>85158</v>
      </c>
      <c r="AA32" s="12">
        <v>62.5</v>
      </c>
      <c r="AB32" s="12">
        <f t="shared" si="17"/>
        <v>93375</v>
      </c>
      <c r="AC32" s="51">
        <f t="shared" si="18"/>
        <v>178533</v>
      </c>
      <c r="AD32" s="26">
        <v>1.632</v>
      </c>
      <c r="AE32" s="12">
        <f t="shared" si="19"/>
        <v>74243.43359999999</v>
      </c>
      <c r="AF32" s="12">
        <v>1.549</v>
      </c>
      <c r="AG32" s="12">
        <f t="shared" si="20"/>
        <v>50333.98049999999</v>
      </c>
      <c r="AH32" s="51">
        <f t="shared" si="21"/>
        <v>124577.41409999998</v>
      </c>
      <c r="AI32" s="27">
        <v>0.989</v>
      </c>
      <c r="AJ32" s="14">
        <f t="shared" si="22"/>
        <v>44991.884699999995</v>
      </c>
      <c r="AK32" s="14">
        <v>1.06</v>
      </c>
      <c r="AL32" s="14">
        <f t="shared" si="23"/>
        <v>34444.170000000006</v>
      </c>
      <c r="AM32" s="52">
        <f t="shared" si="24"/>
        <v>79436.05470000001</v>
      </c>
      <c r="AN32" s="27">
        <v>6.16</v>
      </c>
      <c r="AO32" s="14">
        <f t="shared" si="25"/>
        <v>240199.34399999998</v>
      </c>
      <c r="AP32" s="14">
        <v>6.16</v>
      </c>
      <c r="AQ32" s="14">
        <f t="shared" si="26"/>
        <v>240199.34399999998</v>
      </c>
      <c r="AR32" s="52">
        <f t="shared" si="27"/>
        <v>480398.68799999997</v>
      </c>
      <c r="AS32" s="23">
        <v>0.039</v>
      </c>
      <c r="AT32" s="54">
        <f t="shared" si="0"/>
        <v>3041.4851999999996</v>
      </c>
      <c r="AU32" s="23">
        <v>0.0575</v>
      </c>
      <c r="AV32" s="54">
        <f t="shared" si="1"/>
        <v>4523.2344</v>
      </c>
      <c r="AW32" s="23">
        <v>0.088</v>
      </c>
      <c r="AX32" s="16">
        <f t="shared" si="2"/>
        <v>6862.8384</v>
      </c>
      <c r="AY32" s="23">
        <v>1.597</v>
      </c>
      <c r="AZ32" s="16">
        <f t="shared" si="28"/>
        <v>72651.2031</v>
      </c>
      <c r="BA32" s="16">
        <v>0.993</v>
      </c>
      <c r="BB32" s="16">
        <f t="shared" si="29"/>
        <v>32267.0385</v>
      </c>
      <c r="BC32" s="54">
        <f t="shared" si="30"/>
        <v>104918.2416</v>
      </c>
      <c r="BD32" s="22">
        <v>0.069</v>
      </c>
      <c r="BE32" s="52">
        <f t="shared" si="3"/>
        <v>5381.0892</v>
      </c>
      <c r="BF32" s="18"/>
      <c r="BG32" s="17"/>
      <c r="BH32" s="2"/>
      <c r="BI32" s="2"/>
    </row>
    <row r="33" spans="1:61" ht="12" customHeight="1" outlineLevel="2">
      <c r="A33" s="94" t="s">
        <v>24</v>
      </c>
      <c r="B33" s="94"/>
      <c r="C33" s="24">
        <v>3284.9</v>
      </c>
      <c r="D33" s="24">
        <v>134</v>
      </c>
      <c r="E33" s="25">
        <v>8.329</v>
      </c>
      <c r="F33" s="10">
        <f t="shared" si="4"/>
        <v>191519.5247</v>
      </c>
      <c r="G33" s="10">
        <v>12.006</v>
      </c>
      <c r="H33" s="10">
        <f t="shared" si="5"/>
        <v>197192.54700000002</v>
      </c>
      <c r="I33" s="47">
        <f t="shared" si="6"/>
        <v>388712.07170000003</v>
      </c>
      <c r="J33" s="25">
        <v>3.179</v>
      </c>
      <c r="K33" s="10">
        <f t="shared" si="7"/>
        <v>73098.8797</v>
      </c>
      <c r="L33" s="10">
        <v>3.459</v>
      </c>
      <c r="M33" s="10">
        <f t="shared" si="8"/>
        <v>56812.34550000001</v>
      </c>
      <c r="N33" s="47">
        <f t="shared" si="9"/>
        <v>129911.22520000002</v>
      </c>
      <c r="O33" s="21">
        <v>3.595</v>
      </c>
      <c r="P33" s="12">
        <f t="shared" si="10"/>
        <v>82664.50850000001</v>
      </c>
      <c r="Q33" s="12">
        <v>3.802</v>
      </c>
      <c r="R33" s="12">
        <f t="shared" si="11"/>
        <v>62445.94900000001</v>
      </c>
      <c r="S33" s="51">
        <f t="shared" si="12"/>
        <v>145110.45750000002</v>
      </c>
      <c r="T33" s="26">
        <v>4.874</v>
      </c>
      <c r="U33" s="12">
        <f t="shared" si="13"/>
        <v>112074.21819999999</v>
      </c>
      <c r="V33" s="12">
        <v>4.217</v>
      </c>
      <c r="W33" s="12">
        <f t="shared" si="14"/>
        <v>69262.11649999999</v>
      </c>
      <c r="X33" s="51">
        <f t="shared" si="15"/>
        <v>181336.33469999998</v>
      </c>
      <c r="Y33" s="21">
        <v>57</v>
      </c>
      <c r="Z33" s="12">
        <f t="shared" si="16"/>
        <v>45828</v>
      </c>
      <c r="AA33" s="12">
        <v>62.5</v>
      </c>
      <c r="AB33" s="12">
        <f t="shared" si="17"/>
        <v>50250</v>
      </c>
      <c r="AC33" s="51">
        <f t="shared" si="18"/>
        <v>96078</v>
      </c>
      <c r="AD33" s="26">
        <v>1.632</v>
      </c>
      <c r="AE33" s="12">
        <f t="shared" si="19"/>
        <v>37526.6976</v>
      </c>
      <c r="AF33" s="12">
        <v>1.549</v>
      </c>
      <c r="AG33" s="12">
        <f t="shared" si="20"/>
        <v>25441.550499999998</v>
      </c>
      <c r="AH33" s="51">
        <f t="shared" si="21"/>
        <v>62968.2481</v>
      </c>
      <c r="AI33" s="27">
        <v>0.989</v>
      </c>
      <c r="AJ33" s="14">
        <f t="shared" si="22"/>
        <v>22741.3627</v>
      </c>
      <c r="AK33" s="14">
        <v>1.06</v>
      </c>
      <c r="AL33" s="14">
        <f t="shared" si="23"/>
        <v>17409.97</v>
      </c>
      <c r="AM33" s="52">
        <f t="shared" si="24"/>
        <v>40151.3327</v>
      </c>
      <c r="AN33" s="27">
        <v>6.16</v>
      </c>
      <c r="AO33" s="14">
        <f t="shared" si="25"/>
        <v>121409.90400000001</v>
      </c>
      <c r="AP33" s="14">
        <v>6.16</v>
      </c>
      <c r="AQ33" s="14">
        <f t="shared" si="26"/>
        <v>121409.90400000001</v>
      </c>
      <c r="AR33" s="52">
        <f t="shared" si="27"/>
        <v>242819.80800000002</v>
      </c>
      <c r="AS33" s="23">
        <v>0.039</v>
      </c>
      <c r="AT33" s="54">
        <f t="shared" si="0"/>
        <v>1537.3332</v>
      </c>
      <c r="AU33" s="23">
        <v>0.0575</v>
      </c>
      <c r="AV33" s="54">
        <f t="shared" si="1"/>
        <v>2286.2904000000003</v>
      </c>
      <c r="AW33" s="23">
        <v>0.088</v>
      </c>
      <c r="AX33" s="16">
        <f t="shared" si="2"/>
        <v>3468.8544</v>
      </c>
      <c r="AY33" s="23">
        <v>1.597</v>
      </c>
      <c r="AZ33" s="16">
        <f t="shared" si="28"/>
        <v>36721.8971</v>
      </c>
      <c r="BA33" s="16">
        <v>0.993</v>
      </c>
      <c r="BB33" s="16">
        <f t="shared" si="29"/>
        <v>16309.5285</v>
      </c>
      <c r="BC33" s="54">
        <f t="shared" si="30"/>
        <v>53031.4256</v>
      </c>
      <c r="BD33" s="22">
        <v>0.069</v>
      </c>
      <c r="BE33" s="52">
        <f t="shared" si="3"/>
        <v>2719.8972000000003</v>
      </c>
      <c r="BF33" s="18"/>
      <c r="BG33" s="17"/>
      <c r="BH33" s="2"/>
      <c r="BI33" s="2"/>
    </row>
    <row r="34" spans="1:61" ht="12" customHeight="1" outlineLevel="2">
      <c r="A34" s="92" t="s">
        <v>25</v>
      </c>
      <c r="B34" s="92"/>
      <c r="C34" s="8">
        <v>3588</v>
      </c>
      <c r="D34" s="8">
        <v>146</v>
      </c>
      <c r="E34" s="9">
        <v>8.72</v>
      </c>
      <c r="F34" s="10">
        <f t="shared" si="4"/>
        <v>219011.52000000002</v>
      </c>
      <c r="G34" s="10">
        <v>11.916</v>
      </c>
      <c r="H34" s="10">
        <f t="shared" si="5"/>
        <v>213773.04</v>
      </c>
      <c r="I34" s="47">
        <f t="shared" si="6"/>
        <v>432784.56000000006</v>
      </c>
      <c r="J34" s="9">
        <v>3.771</v>
      </c>
      <c r="K34" s="10">
        <f t="shared" si="7"/>
        <v>94712.436</v>
      </c>
      <c r="L34" s="10">
        <v>3.459</v>
      </c>
      <c r="M34" s="10">
        <f t="shared" si="8"/>
        <v>62054.46000000001</v>
      </c>
      <c r="N34" s="47">
        <f t="shared" si="9"/>
        <v>156766.896</v>
      </c>
      <c r="O34" s="21">
        <v>3.595</v>
      </c>
      <c r="P34" s="12">
        <f t="shared" si="10"/>
        <v>90292.02</v>
      </c>
      <c r="Q34" s="12">
        <v>3.802</v>
      </c>
      <c r="R34" s="12">
        <f t="shared" si="11"/>
        <v>68207.88</v>
      </c>
      <c r="S34" s="51">
        <f t="shared" si="12"/>
        <v>158499.90000000002</v>
      </c>
      <c r="T34" s="11">
        <v>3.315</v>
      </c>
      <c r="U34" s="12">
        <f t="shared" si="13"/>
        <v>83259.54</v>
      </c>
      <c r="V34" s="12">
        <v>3.514</v>
      </c>
      <c r="W34" s="12">
        <f t="shared" si="14"/>
        <v>63041.16</v>
      </c>
      <c r="X34" s="51">
        <f t="shared" si="15"/>
        <v>146300.7</v>
      </c>
      <c r="Y34" s="21">
        <v>57</v>
      </c>
      <c r="Z34" s="12">
        <f t="shared" si="16"/>
        <v>49932</v>
      </c>
      <c r="AA34" s="12">
        <v>62.5</v>
      </c>
      <c r="AB34" s="12">
        <f t="shared" si="17"/>
        <v>54750</v>
      </c>
      <c r="AC34" s="51">
        <f t="shared" si="18"/>
        <v>104682</v>
      </c>
      <c r="AD34" s="11">
        <v>1.624</v>
      </c>
      <c r="AE34" s="12">
        <f t="shared" si="19"/>
        <v>40788.384</v>
      </c>
      <c r="AF34" s="12">
        <v>1.549</v>
      </c>
      <c r="AG34" s="12">
        <f t="shared" si="20"/>
        <v>27789.059999999998</v>
      </c>
      <c r="AH34" s="51">
        <f t="shared" si="21"/>
        <v>68577.44399999999</v>
      </c>
      <c r="AI34" s="13"/>
      <c r="AJ34" s="14">
        <f t="shared" si="22"/>
        <v>0</v>
      </c>
      <c r="AK34" s="14"/>
      <c r="AL34" s="14">
        <f t="shared" si="23"/>
        <v>0</v>
      </c>
      <c r="AM34" s="52">
        <f t="shared" si="24"/>
        <v>0</v>
      </c>
      <c r="AN34" s="13"/>
      <c r="AO34" s="14">
        <f t="shared" si="25"/>
        <v>0</v>
      </c>
      <c r="AP34" s="14"/>
      <c r="AQ34" s="14">
        <f t="shared" si="26"/>
        <v>0</v>
      </c>
      <c r="AR34" s="52">
        <f t="shared" si="27"/>
        <v>0</v>
      </c>
      <c r="AS34" s="23">
        <v>0.039</v>
      </c>
      <c r="AT34" s="54">
        <f t="shared" si="0"/>
        <v>1679.184</v>
      </c>
      <c r="AU34" s="23">
        <v>0.0575</v>
      </c>
      <c r="AV34" s="54">
        <f t="shared" si="1"/>
        <v>2497.248</v>
      </c>
      <c r="AW34" s="23">
        <v>0.088</v>
      </c>
      <c r="AX34" s="16">
        <f t="shared" si="2"/>
        <v>3788.9280000000003</v>
      </c>
      <c r="AY34" s="23">
        <v>1.597</v>
      </c>
      <c r="AZ34" s="16">
        <f t="shared" si="28"/>
        <v>40110.252</v>
      </c>
      <c r="BA34" s="16">
        <v>0.993</v>
      </c>
      <c r="BB34" s="16">
        <f t="shared" si="29"/>
        <v>17814.42</v>
      </c>
      <c r="BC34" s="54">
        <f t="shared" si="30"/>
        <v>57924.672</v>
      </c>
      <c r="BD34" s="22">
        <v>0.069</v>
      </c>
      <c r="BE34" s="52">
        <f t="shared" si="3"/>
        <v>2970.864</v>
      </c>
      <c r="BF34" s="18"/>
      <c r="BG34" s="17"/>
      <c r="BH34" s="2"/>
      <c r="BI34" s="2"/>
    </row>
    <row r="35" spans="1:61" ht="12" customHeight="1" outlineLevel="2">
      <c r="A35" s="92" t="s">
        <v>26</v>
      </c>
      <c r="B35" s="92"/>
      <c r="C35" s="8">
        <v>3578.5</v>
      </c>
      <c r="D35" s="8">
        <v>148</v>
      </c>
      <c r="E35" s="9">
        <v>8.72</v>
      </c>
      <c r="F35" s="10">
        <f t="shared" si="4"/>
        <v>218431.64</v>
      </c>
      <c r="G35" s="10">
        <v>11.916</v>
      </c>
      <c r="H35" s="10">
        <f t="shared" si="5"/>
        <v>213207.03000000003</v>
      </c>
      <c r="I35" s="47">
        <f t="shared" si="6"/>
        <v>431638.67000000004</v>
      </c>
      <c r="J35" s="9">
        <v>3.771</v>
      </c>
      <c r="K35" s="10">
        <f t="shared" si="7"/>
        <v>94461.6645</v>
      </c>
      <c r="L35" s="10">
        <v>3.459</v>
      </c>
      <c r="M35" s="10">
        <f t="shared" si="8"/>
        <v>61890.15750000001</v>
      </c>
      <c r="N35" s="47">
        <f t="shared" si="9"/>
        <v>156351.82200000001</v>
      </c>
      <c r="O35" s="21">
        <v>3.595</v>
      </c>
      <c r="P35" s="12">
        <f t="shared" si="10"/>
        <v>90052.95250000001</v>
      </c>
      <c r="Q35" s="12">
        <v>3.802</v>
      </c>
      <c r="R35" s="12">
        <f t="shared" si="11"/>
        <v>68027.285</v>
      </c>
      <c r="S35" s="51">
        <f t="shared" si="12"/>
        <v>158080.23750000002</v>
      </c>
      <c r="T35" s="11">
        <v>3.315</v>
      </c>
      <c r="U35" s="12">
        <f t="shared" si="13"/>
        <v>83039.0925</v>
      </c>
      <c r="V35" s="12">
        <v>3.514</v>
      </c>
      <c r="W35" s="12">
        <f t="shared" si="14"/>
        <v>62874.245</v>
      </c>
      <c r="X35" s="51">
        <f t="shared" si="15"/>
        <v>145913.3375</v>
      </c>
      <c r="Y35" s="21">
        <v>57</v>
      </c>
      <c r="Z35" s="12">
        <f t="shared" si="16"/>
        <v>50616</v>
      </c>
      <c r="AA35" s="12">
        <v>62.5</v>
      </c>
      <c r="AB35" s="12">
        <f t="shared" si="17"/>
        <v>55500</v>
      </c>
      <c r="AC35" s="51">
        <f t="shared" si="18"/>
        <v>106116</v>
      </c>
      <c r="AD35" s="11">
        <v>1.624</v>
      </c>
      <c r="AE35" s="12">
        <f t="shared" si="19"/>
        <v>40680.388</v>
      </c>
      <c r="AF35" s="12">
        <v>1.549</v>
      </c>
      <c r="AG35" s="12">
        <f t="shared" si="20"/>
        <v>27715.4825</v>
      </c>
      <c r="AH35" s="51">
        <f t="shared" si="21"/>
        <v>68395.87049999999</v>
      </c>
      <c r="AI35" s="13"/>
      <c r="AJ35" s="14">
        <f t="shared" si="22"/>
        <v>0</v>
      </c>
      <c r="AK35" s="14"/>
      <c r="AL35" s="14">
        <f t="shared" si="23"/>
        <v>0</v>
      </c>
      <c r="AM35" s="52">
        <f t="shared" si="24"/>
        <v>0</v>
      </c>
      <c r="AN35" s="13"/>
      <c r="AO35" s="14">
        <f t="shared" si="25"/>
        <v>0</v>
      </c>
      <c r="AP35" s="14"/>
      <c r="AQ35" s="14">
        <f t="shared" si="26"/>
        <v>0</v>
      </c>
      <c r="AR35" s="52">
        <f t="shared" si="27"/>
        <v>0</v>
      </c>
      <c r="AS35" s="23">
        <v>0.039</v>
      </c>
      <c r="AT35" s="54">
        <f t="shared" si="0"/>
        <v>1674.7379999999998</v>
      </c>
      <c r="AU35" s="23">
        <v>0.0575</v>
      </c>
      <c r="AV35" s="54">
        <f t="shared" si="1"/>
        <v>2490.6360000000004</v>
      </c>
      <c r="AW35" s="23">
        <v>0.088</v>
      </c>
      <c r="AX35" s="16">
        <f t="shared" si="2"/>
        <v>3778.896</v>
      </c>
      <c r="AY35" s="23">
        <v>1.597</v>
      </c>
      <c r="AZ35" s="16">
        <f t="shared" si="28"/>
        <v>40004.0515</v>
      </c>
      <c r="BA35" s="16">
        <v>0.993</v>
      </c>
      <c r="BB35" s="16">
        <f t="shared" si="29"/>
        <v>17767.2525</v>
      </c>
      <c r="BC35" s="54">
        <f t="shared" si="30"/>
        <v>57771.304000000004</v>
      </c>
      <c r="BD35" s="22">
        <v>0.069</v>
      </c>
      <c r="BE35" s="52">
        <f t="shared" si="3"/>
        <v>2962.998</v>
      </c>
      <c r="BF35" s="18"/>
      <c r="BG35" s="17"/>
      <c r="BH35" s="2"/>
      <c r="BI35" s="2"/>
    </row>
    <row r="36" spans="1:61" ht="12" customHeight="1" outlineLevel="2">
      <c r="A36" s="94" t="s">
        <v>27</v>
      </c>
      <c r="B36" s="94"/>
      <c r="C36" s="24">
        <v>3257.1</v>
      </c>
      <c r="D36" s="24">
        <v>125</v>
      </c>
      <c r="E36" s="25">
        <v>8.329</v>
      </c>
      <c r="F36" s="10">
        <f t="shared" si="4"/>
        <v>189898.70130000002</v>
      </c>
      <c r="G36" s="10">
        <v>12.006</v>
      </c>
      <c r="H36" s="10">
        <f t="shared" si="5"/>
        <v>195523.713</v>
      </c>
      <c r="I36" s="47">
        <f t="shared" si="6"/>
        <v>385422.4143</v>
      </c>
      <c r="J36" s="25">
        <v>3.179</v>
      </c>
      <c r="K36" s="10">
        <f t="shared" si="7"/>
        <v>72480.2463</v>
      </c>
      <c r="L36" s="10">
        <v>3.459</v>
      </c>
      <c r="M36" s="10">
        <f t="shared" si="8"/>
        <v>56331.5445</v>
      </c>
      <c r="N36" s="47">
        <f t="shared" si="9"/>
        <v>128811.7908</v>
      </c>
      <c r="O36" s="21">
        <v>3.595</v>
      </c>
      <c r="P36" s="12">
        <f t="shared" si="10"/>
        <v>81964.92150000001</v>
      </c>
      <c r="Q36" s="12">
        <v>3.802</v>
      </c>
      <c r="R36" s="12">
        <f t="shared" si="11"/>
        <v>61917.471000000005</v>
      </c>
      <c r="S36" s="51">
        <f t="shared" si="12"/>
        <v>143882.39250000002</v>
      </c>
      <c r="T36" s="26">
        <v>4.874</v>
      </c>
      <c r="U36" s="12">
        <f t="shared" si="13"/>
        <v>111125.73779999997</v>
      </c>
      <c r="V36" s="12">
        <v>4.217</v>
      </c>
      <c r="W36" s="12">
        <f t="shared" si="14"/>
        <v>68675.95349999999</v>
      </c>
      <c r="X36" s="51">
        <f t="shared" si="15"/>
        <v>179801.69129999995</v>
      </c>
      <c r="Y36" s="21">
        <v>57</v>
      </c>
      <c r="Z36" s="12">
        <f t="shared" si="16"/>
        <v>42750</v>
      </c>
      <c r="AA36" s="12">
        <v>62.5</v>
      </c>
      <c r="AB36" s="12">
        <f t="shared" si="17"/>
        <v>46875</v>
      </c>
      <c r="AC36" s="51">
        <f t="shared" si="18"/>
        <v>89625</v>
      </c>
      <c r="AD36" s="26">
        <v>1.632</v>
      </c>
      <c r="AE36" s="12">
        <f t="shared" si="19"/>
        <v>37209.1104</v>
      </c>
      <c r="AF36" s="12">
        <v>1.549</v>
      </c>
      <c r="AG36" s="12">
        <f t="shared" si="20"/>
        <v>25226.239499999996</v>
      </c>
      <c r="AH36" s="51">
        <f t="shared" si="21"/>
        <v>62435.349899999994</v>
      </c>
      <c r="AI36" s="27">
        <v>0.989</v>
      </c>
      <c r="AJ36" s="14">
        <f t="shared" si="22"/>
        <v>22548.903299999998</v>
      </c>
      <c r="AK36" s="14">
        <v>1.06</v>
      </c>
      <c r="AL36" s="14">
        <f t="shared" si="23"/>
        <v>17262.63</v>
      </c>
      <c r="AM36" s="52">
        <f t="shared" si="24"/>
        <v>39811.533299999996</v>
      </c>
      <c r="AN36" s="27">
        <v>6.16</v>
      </c>
      <c r="AO36" s="14">
        <f t="shared" si="25"/>
        <v>120382.416</v>
      </c>
      <c r="AP36" s="14">
        <v>6.16</v>
      </c>
      <c r="AQ36" s="14">
        <f t="shared" si="26"/>
        <v>120382.416</v>
      </c>
      <c r="AR36" s="52">
        <f t="shared" si="27"/>
        <v>240764.832</v>
      </c>
      <c r="AS36" s="23">
        <v>0.039</v>
      </c>
      <c r="AT36" s="54">
        <f t="shared" si="0"/>
        <v>1524.3228</v>
      </c>
      <c r="AU36" s="23">
        <v>0.0575</v>
      </c>
      <c r="AV36" s="54">
        <f t="shared" si="1"/>
        <v>2266.9416</v>
      </c>
      <c r="AW36" s="23">
        <v>0.088</v>
      </c>
      <c r="AX36" s="16">
        <f t="shared" si="2"/>
        <v>3439.4976</v>
      </c>
      <c r="AY36" s="23">
        <v>1.597</v>
      </c>
      <c r="AZ36" s="16">
        <f t="shared" si="28"/>
        <v>36411.1209</v>
      </c>
      <c r="BA36" s="16">
        <v>0.993</v>
      </c>
      <c r="BB36" s="16">
        <f t="shared" si="29"/>
        <v>16171.501499999998</v>
      </c>
      <c r="BC36" s="54">
        <f t="shared" si="30"/>
        <v>52582.6224</v>
      </c>
      <c r="BD36" s="22">
        <v>0.069</v>
      </c>
      <c r="BE36" s="52">
        <f t="shared" si="3"/>
        <v>2696.8788</v>
      </c>
      <c r="BF36" s="18"/>
      <c r="BG36" s="17"/>
      <c r="BH36" s="2"/>
      <c r="BI36" s="2"/>
    </row>
    <row r="37" spans="1:61" ht="12" customHeight="1" outlineLevel="2">
      <c r="A37" s="92" t="s">
        <v>28</v>
      </c>
      <c r="B37" s="92"/>
      <c r="C37" s="8">
        <v>4473.7</v>
      </c>
      <c r="D37" s="8">
        <v>201</v>
      </c>
      <c r="E37" s="9">
        <v>8.72</v>
      </c>
      <c r="F37" s="10">
        <f t="shared" si="4"/>
        <v>273074.64800000004</v>
      </c>
      <c r="G37" s="10">
        <v>11.916</v>
      </c>
      <c r="H37" s="10">
        <f t="shared" si="5"/>
        <v>266543.046</v>
      </c>
      <c r="I37" s="47">
        <f t="shared" si="6"/>
        <v>539617.694</v>
      </c>
      <c r="J37" s="9">
        <v>3.771</v>
      </c>
      <c r="K37" s="10">
        <f t="shared" si="7"/>
        <v>118092.25889999999</v>
      </c>
      <c r="L37" s="10">
        <v>3.459</v>
      </c>
      <c r="M37" s="10">
        <f t="shared" si="8"/>
        <v>77372.6415</v>
      </c>
      <c r="N37" s="47">
        <f t="shared" si="9"/>
        <v>195464.90039999998</v>
      </c>
      <c r="O37" s="21">
        <v>3.595</v>
      </c>
      <c r="P37" s="12">
        <f t="shared" si="10"/>
        <v>112580.66050000001</v>
      </c>
      <c r="Q37" s="12">
        <v>3.802</v>
      </c>
      <c r="R37" s="12">
        <f t="shared" si="11"/>
        <v>85045.037</v>
      </c>
      <c r="S37" s="51">
        <f t="shared" si="12"/>
        <v>197625.6975</v>
      </c>
      <c r="T37" s="11">
        <v>3.315</v>
      </c>
      <c r="U37" s="12">
        <f t="shared" si="13"/>
        <v>103812.2085</v>
      </c>
      <c r="V37" s="12">
        <v>3.514</v>
      </c>
      <c r="W37" s="12">
        <f t="shared" si="14"/>
        <v>78602.909</v>
      </c>
      <c r="X37" s="51">
        <f t="shared" si="15"/>
        <v>182415.1175</v>
      </c>
      <c r="Y37" s="21">
        <v>57</v>
      </c>
      <c r="Z37" s="12">
        <f t="shared" si="16"/>
        <v>68742</v>
      </c>
      <c r="AA37" s="12">
        <v>62.5</v>
      </c>
      <c r="AB37" s="12">
        <f t="shared" si="17"/>
        <v>75375</v>
      </c>
      <c r="AC37" s="51">
        <f t="shared" si="18"/>
        <v>144117</v>
      </c>
      <c r="AD37" s="11">
        <v>1.624</v>
      </c>
      <c r="AE37" s="12">
        <f t="shared" si="19"/>
        <v>50857.0216</v>
      </c>
      <c r="AF37" s="12">
        <v>1.549</v>
      </c>
      <c r="AG37" s="12">
        <f t="shared" si="20"/>
        <v>34648.80649999999</v>
      </c>
      <c r="AH37" s="51">
        <f t="shared" si="21"/>
        <v>85505.82809999998</v>
      </c>
      <c r="AI37" s="13"/>
      <c r="AJ37" s="14">
        <f t="shared" si="22"/>
        <v>0</v>
      </c>
      <c r="AK37" s="14"/>
      <c r="AL37" s="14">
        <f t="shared" si="23"/>
        <v>0</v>
      </c>
      <c r="AM37" s="52">
        <f t="shared" si="24"/>
        <v>0</v>
      </c>
      <c r="AN37" s="13"/>
      <c r="AO37" s="14">
        <f t="shared" si="25"/>
        <v>0</v>
      </c>
      <c r="AP37" s="14"/>
      <c r="AQ37" s="14">
        <f t="shared" si="26"/>
        <v>0</v>
      </c>
      <c r="AR37" s="52">
        <f t="shared" si="27"/>
        <v>0</v>
      </c>
      <c r="AS37" s="23">
        <v>0.039</v>
      </c>
      <c r="AT37" s="54">
        <f t="shared" si="0"/>
        <v>2093.6915999999997</v>
      </c>
      <c r="AU37" s="23">
        <v>0.0575</v>
      </c>
      <c r="AV37" s="54">
        <f t="shared" si="1"/>
        <v>3113.6952</v>
      </c>
      <c r="AW37" s="23">
        <v>0.088</v>
      </c>
      <c r="AX37" s="16">
        <f t="shared" si="2"/>
        <v>4724.2272</v>
      </c>
      <c r="AY37" s="23">
        <v>1.597</v>
      </c>
      <c r="AZ37" s="16">
        <f t="shared" si="28"/>
        <v>50011.4923</v>
      </c>
      <c r="BA37" s="16">
        <v>0.993</v>
      </c>
      <c r="BB37" s="16">
        <f t="shared" si="29"/>
        <v>22211.9205</v>
      </c>
      <c r="BC37" s="54">
        <f t="shared" si="30"/>
        <v>72223.41279999999</v>
      </c>
      <c r="BD37" s="22">
        <v>0.069</v>
      </c>
      <c r="BE37" s="52">
        <f t="shared" si="3"/>
        <v>3704.2236000000003</v>
      </c>
      <c r="BF37" s="18"/>
      <c r="BG37" s="17"/>
      <c r="BH37" s="2"/>
      <c r="BI37" s="2"/>
    </row>
    <row r="38" spans="1:61" ht="12" customHeight="1" outlineLevel="2">
      <c r="A38" s="94" t="s">
        <v>29</v>
      </c>
      <c r="B38" s="94"/>
      <c r="C38" s="24">
        <v>3327.9</v>
      </c>
      <c r="D38" s="24">
        <v>142</v>
      </c>
      <c r="E38" s="25">
        <v>8.329</v>
      </c>
      <c r="F38" s="10">
        <f t="shared" si="4"/>
        <v>194026.55370000002</v>
      </c>
      <c r="G38" s="10">
        <v>12.006</v>
      </c>
      <c r="H38" s="10">
        <f t="shared" si="5"/>
        <v>199773.83700000003</v>
      </c>
      <c r="I38" s="47">
        <f t="shared" si="6"/>
        <v>393800.39070000005</v>
      </c>
      <c r="J38" s="25">
        <v>3.179</v>
      </c>
      <c r="K38" s="10">
        <f t="shared" si="7"/>
        <v>74055.7587</v>
      </c>
      <c r="L38" s="10">
        <v>3.459</v>
      </c>
      <c r="M38" s="10">
        <f t="shared" si="8"/>
        <v>57556.03050000001</v>
      </c>
      <c r="N38" s="47">
        <f t="shared" si="9"/>
        <v>131611.7892</v>
      </c>
      <c r="O38" s="21">
        <v>3.595</v>
      </c>
      <c r="P38" s="12">
        <f t="shared" si="10"/>
        <v>83746.60350000001</v>
      </c>
      <c r="Q38" s="12">
        <v>3.802</v>
      </c>
      <c r="R38" s="12">
        <f t="shared" si="11"/>
        <v>63263.37900000001</v>
      </c>
      <c r="S38" s="51">
        <f t="shared" si="12"/>
        <v>147009.9825</v>
      </c>
      <c r="T38" s="26">
        <v>4.874</v>
      </c>
      <c r="U38" s="12">
        <f t="shared" si="13"/>
        <v>113541.29219999998</v>
      </c>
      <c r="V38" s="12">
        <v>4.217</v>
      </c>
      <c r="W38" s="12">
        <f t="shared" si="14"/>
        <v>70168.77149999999</v>
      </c>
      <c r="X38" s="51">
        <f t="shared" si="15"/>
        <v>183710.06369999997</v>
      </c>
      <c r="Y38" s="21">
        <v>57</v>
      </c>
      <c r="Z38" s="12">
        <f t="shared" si="16"/>
        <v>48564</v>
      </c>
      <c r="AA38" s="12">
        <v>62.5</v>
      </c>
      <c r="AB38" s="12">
        <f t="shared" si="17"/>
        <v>53250</v>
      </c>
      <c r="AC38" s="51">
        <f t="shared" si="18"/>
        <v>101814</v>
      </c>
      <c r="AD38" s="26">
        <v>1.632</v>
      </c>
      <c r="AE38" s="12">
        <f t="shared" si="19"/>
        <v>38017.929599999996</v>
      </c>
      <c r="AF38" s="12">
        <v>1.549</v>
      </c>
      <c r="AG38" s="12">
        <f t="shared" si="20"/>
        <v>25774.585499999997</v>
      </c>
      <c r="AH38" s="51">
        <f t="shared" si="21"/>
        <v>63792.51509999999</v>
      </c>
      <c r="AI38" s="27">
        <v>0.989</v>
      </c>
      <c r="AJ38" s="14">
        <f t="shared" si="22"/>
        <v>23039.0517</v>
      </c>
      <c r="AK38" s="14">
        <v>1.06</v>
      </c>
      <c r="AL38" s="14">
        <f t="shared" si="23"/>
        <v>17637.870000000003</v>
      </c>
      <c r="AM38" s="52">
        <f t="shared" si="24"/>
        <v>40676.921700000006</v>
      </c>
      <c r="AN38" s="27">
        <v>6.16</v>
      </c>
      <c r="AO38" s="14">
        <f t="shared" si="25"/>
        <v>122999.18400000001</v>
      </c>
      <c r="AP38" s="14">
        <v>6.16</v>
      </c>
      <c r="AQ38" s="14">
        <f t="shared" si="26"/>
        <v>122999.18400000001</v>
      </c>
      <c r="AR38" s="52">
        <f t="shared" si="27"/>
        <v>245998.36800000002</v>
      </c>
      <c r="AS38" s="23">
        <v>0.039</v>
      </c>
      <c r="AT38" s="54">
        <f t="shared" si="0"/>
        <v>1557.4572</v>
      </c>
      <c r="AU38" s="23">
        <v>0.0575</v>
      </c>
      <c r="AV38" s="54">
        <f t="shared" si="1"/>
        <v>2316.2184</v>
      </c>
      <c r="AW38" s="23">
        <v>0.088</v>
      </c>
      <c r="AX38" s="16">
        <f t="shared" si="2"/>
        <v>3514.2624</v>
      </c>
      <c r="AY38" s="23">
        <v>1.597</v>
      </c>
      <c r="AZ38" s="16">
        <f t="shared" si="28"/>
        <v>37202.5941</v>
      </c>
      <c r="BA38" s="16">
        <v>0.993</v>
      </c>
      <c r="BB38" s="16">
        <f t="shared" si="29"/>
        <v>16523.0235</v>
      </c>
      <c r="BC38" s="54">
        <f t="shared" si="30"/>
        <v>53725.6176</v>
      </c>
      <c r="BD38" s="22">
        <v>0.069</v>
      </c>
      <c r="BE38" s="52">
        <f t="shared" si="3"/>
        <v>2755.5012</v>
      </c>
      <c r="BF38" s="18"/>
      <c r="BG38" s="17"/>
      <c r="BH38" s="2"/>
      <c r="BI38" s="2"/>
    </row>
    <row r="39" spans="1:61" ht="12" customHeight="1" outlineLevel="2">
      <c r="A39" s="92" t="s">
        <v>30</v>
      </c>
      <c r="B39" s="92"/>
      <c r="C39" s="8">
        <v>3843.8</v>
      </c>
      <c r="D39" s="8">
        <v>155</v>
      </c>
      <c r="E39" s="9">
        <v>8.72</v>
      </c>
      <c r="F39" s="10">
        <f t="shared" si="4"/>
        <v>234625.55200000003</v>
      </c>
      <c r="G39" s="10">
        <v>11.916</v>
      </c>
      <c r="H39" s="10">
        <f t="shared" si="5"/>
        <v>229013.60400000002</v>
      </c>
      <c r="I39" s="47">
        <f t="shared" si="6"/>
        <v>463639.1560000001</v>
      </c>
      <c r="J39" s="9">
        <v>3.771</v>
      </c>
      <c r="K39" s="10">
        <f t="shared" si="7"/>
        <v>101464.7886</v>
      </c>
      <c r="L39" s="10">
        <v>3.459</v>
      </c>
      <c r="M39" s="10">
        <f t="shared" si="8"/>
        <v>66478.52100000001</v>
      </c>
      <c r="N39" s="47">
        <f t="shared" si="9"/>
        <v>167943.3096</v>
      </c>
      <c r="O39" s="21">
        <v>3.595</v>
      </c>
      <c r="P39" s="12">
        <f t="shared" si="10"/>
        <v>96729.22700000001</v>
      </c>
      <c r="Q39" s="12">
        <v>3.802</v>
      </c>
      <c r="R39" s="12">
        <f t="shared" si="11"/>
        <v>73070.638</v>
      </c>
      <c r="S39" s="51">
        <f t="shared" si="12"/>
        <v>169799.86500000002</v>
      </c>
      <c r="T39" s="11">
        <v>3.315</v>
      </c>
      <c r="U39" s="12">
        <f t="shared" si="13"/>
        <v>89195.379</v>
      </c>
      <c r="V39" s="12">
        <v>3.514</v>
      </c>
      <c r="W39" s="12">
        <f t="shared" si="14"/>
        <v>67535.566</v>
      </c>
      <c r="X39" s="51">
        <f t="shared" si="15"/>
        <v>156730.945</v>
      </c>
      <c r="Y39" s="21">
        <v>57</v>
      </c>
      <c r="Z39" s="12">
        <f t="shared" si="16"/>
        <v>53010</v>
      </c>
      <c r="AA39" s="12">
        <v>62.5</v>
      </c>
      <c r="AB39" s="12">
        <f t="shared" si="17"/>
        <v>58125</v>
      </c>
      <c r="AC39" s="51">
        <f t="shared" si="18"/>
        <v>111135</v>
      </c>
      <c r="AD39" s="11">
        <v>1.624</v>
      </c>
      <c r="AE39" s="12">
        <f t="shared" si="19"/>
        <v>43696.318400000004</v>
      </c>
      <c r="AF39" s="12">
        <v>1.549</v>
      </c>
      <c r="AG39" s="12">
        <f t="shared" si="20"/>
        <v>29770.231</v>
      </c>
      <c r="AH39" s="51">
        <f t="shared" si="21"/>
        <v>73466.5494</v>
      </c>
      <c r="AI39" s="13"/>
      <c r="AJ39" s="14">
        <f t="shared" si="22"/>
        <v>0</v>
      </c>
      <c r="AK39" s="14"/>
      <c r="AL39" s="14">
        <f t="shared" si="23"/>
        <v>0</v>
      </c>
      <c r="AM39" s="52">
        <f t="shared" si="24"/>
        <v>0</v>
      </c>
      <c r="AN39" s="13"/>
      <c r="AO39" s="14">
        <f t="shared" si="25"/>
        <v>0</v>
      </c>
      <c r="AP39" s="14"/>
      <c r="AQ39" s="14">
        <f t="shared" si="26"/>
        <v>0</v>
      </c>
      <c r="AR39" s="52">
        <f t="shared" si="27"/>
        <v>0</v>
      </c>
      <c r="AS39" s="23">
        <v>0.039</v>
      </c>
      <c r="AT39" s="54">
        <f t="shared" si="0"/>
        <v>1798.8984</v>
      </c>
      <c r="AU39" s="23">
        <v>0.0575</v>
      </c>
      <c r="AV39" s="54">
        <f t="shared" si="1"/>
        <v>2675.2848000000004</v>
      </c>
      <c r="AW39" s="23">
        <v>0.088</v>
      </c>
      <c r="AX39" s="16">
        <f t="shared" si="2"/>
        <v>4059.0528000000004</v>
      </c>
      <c r="AY39" s="23">
        <v>1.597</v>
      </c>
      <c r="AZ39" s="16">
        <f t="shared" si="28"/>
        <v>42969.840200000006</v>
      </c>
      <c r="BA39" s="16">
        <v>0.993</v>
      </c>
      <c r="BB39" s="16">
        <f t="shared" si="29"/>
        <v>19084.467</v>
      </c>
      <c r="BC39" s="54">
        <f t="shared" si="30"/>
        <v>62054.30720000001</v>
      </c>
      <c r="BD39" s="22">
        <v>0.069</v>
      </c>
      <c r="BE39" s="52">
        <f t="shared" si="3"/>
        <v>3182.6664000000005</v>
      </c>
      <c r="BF39" s="18"/>
      <c r="BG39" s="17"/>
      <c r="BH39" s="2"/>
      <c r="BI39" s="2"/>
    </row>
    <row r="40" spans="1:61" ht="12" customHeight="1" outlineLevel="2">
      <c r="A40" s="92" t="s">
        <v>31</v>
      </c>
      <c r="B40" s="92"/>
      <c r="C40" s="8">
        <v>3170.4</v>
      </c>
      <c r="D40" s="8">
        <v>115</v>
      </c>
      <c r="E40" s="9">
        <v>8.72</v>
      </c>
      <c r="F40" s="10">
        <f t="shared" si="4"/>
        <v>193521.21600000001</v>
      </c>
      <c r="G40" s="10">
        <v>11.916</v>
      </c>
      <c r="H40" s="10">
        <f t="shared" si="5"/>
        <v>188892.432</v>
      </c>
      <c r="I40" s="47">
        <f t="shared" si="6"/>
        <v>382413.64800000004</v>
      </c>
      <c r="J40" s="9">
        <v>3.771</v>
      </c>
      <c r="K40" s="10">
        <f t="shared" si="7"/>
        <v>83689.0488</v>
      </c>
      <c r="L40" s="10">
        <v>3.459</v>
      </c>
      <c r="M40" s="10">
        <f t="shared" si="8"/>
        <v>54832.06800000001</v>
      </c>
      <c r="N40" s="47">
        <f t="shared" si="9"/>
        <v>138521.11680000002</v>
      </c>
      <c r="O40" s="21">
        <v>3.595</v>
      </c>
      <c r="P40" s="12">
        <f t="shared" si="10"/>
        <v>79783.11600000001</v>
      </c>
      <c r="Q40" s="12">
        <v>3.802</v>
      </c>
      <c r="R40" s="12">
        <f t="shared" si="11"/>
        <v>60269.304000000004</v>
      </c>
      <c r="S40" s="51">
        <f t="shared" si="12"/>
        <v>140052.42</v>
      </c>
      <c r="T40" s="11">
        <v>3.315</v>
      </c>
      <c r="U40" s="12">
        <f t="shared" si="13"/>
        <v>73569.132</v>
      </c>
      <c r="V40" s="12">
        <v>3.514</v>
      </c>
      <c r="W40" s="12">
        <f t="shared" si="14"/>
        <v>55703.928</v>
      </c>
      <c r="X40" s="51">
        <f t="shared" si="15"/>
        <v>129273.06</v>
      </c>
      <c r="Y40" s="21">
        <v>57</v>
      </c>
      <c r="Z40" s="12">
        <f t="shared" si="16"/>
        <v>39330</v>
      </c>
      <c r="AA40" s="12">
        <v>62.5</v>
      </c>
      <c r="AB40" s="12">
        <f t="shared" si="17"/>
        <v>43125</v>
      </c>
      <c r="AC40" s="51">
        <f t="shared" si="18"/>
        <v>82455</v>
      </c>
      <c r="AD40" s="11">
        <v>1.624</v>
      </c>
      <c r="AE40" s="12">
        <f t="shared" si="19"/>
        <v>36041.1072</v>
      </c>
      <c r="AF40" s="12">
        <v>1.549</v>
      </c>
      <c r="AG40" s="12">
        <f t="shared" si="20"/>
        <v>24554.748</v>
      </c>
      <c r="AH40" s="51">
        <f t="shared" si="21"/>
        <v>60595.8552</v>
      </c>
      <c r="AI40" s="13"/>
      <c r="AJ40" s="14">
        <f t="shared" si="22"/>
        <v>0</v>
      </c>
      <c r="AK40" s="14"/>
      <c r="AL40" s="14">
        <f t="shared" si="23"/>
        <v>0</v>
      </c>
      <c r="AM40" s="52">
        <f t="shared" si="24"/>
        <v>0</v>
      </c>
      <c r="AN40" s="13"/>
      <c r="AO40" s="14">
        <f t="shared" si="25"/>
        <v>0</v>
      </c>
      <c r="AP40" s="14"/>
      <c r="AQ40" s="14">
        <f t="shared" si="26"/>
        <v>0</v>
      </c>
      <c r="AR40" s="52">
        <f t="shared" si="27"/>
        <v>0</v>
      </c>
      <c r="AS40" s="23">
        <v>0.039</v>
      </c>
      <c r="AT40" s="54">
        <f t="shared" si="0"/>
        <v>1483.7472</v>
      </c>
      <c r="AU40" s="23">
        <v>0.0575</v>
      </c>
      <c r="AV40" s="54">
        <f t="shared" si="1"/>
        <v>2206.5984000000003</v>
      </c>
      <c r="AW40" s="23">
        <v>0.088</v>
      </c>
      <c r="AX40" s="16">
        <f t="shared" si="2"/>
        <v>3347.9424000000004</v>
      </c>
      <c r="AY40" s="23">
        <v>1.597</v>
      </c>
      <c r="AZ40" s="16">
        <f t="shared" si="28"/>
        <v>35441.901600000005</v>
      </c>
      <c r="BA40" s="16">
        <v>0.993</v>
      </c>
      <c r="BB40" s="16">
        <f t="shared" si="29"/>
        <v>15741.036</v>
      </c>
      <c r="BC40" s="54">
        <f t="shared" si="30"/>
        <v>51182.937600000005</v>
      </c>
      <c r="BD40" s="22">
        <v>0.069</v>
      </c>
      <c r="BE40" s="52">
        <f t="shared" si="3"/>
        <v>2625.0912000000003</v>
      </c>
      <c r="BF40" s="18"/>
      <c r="BG40" s="17"/>
      <c r="BH40" s="2"/>
      <c r="BI40" s="2"/>
    </row>
    <row r="41" spans="1:61" ht="12" customHeight="1" outlineLevel="2">
      <c r="A41" s="92" t="s">
        <v>32</v>
      </c>
      <c r="B41" s="92"/>
      <c r="C41" s="8">
        <v>3538.7</v>
      </c>
      <c r="D41" s="8">
        <v>142</v>
      </c>
      <c r="E41" s="9">
        <v>8.72</v>
      </c>
      <c r="F41" s="10">
        <f t="shared" si="4"/>
        <v>216002.248</v>
      </c>
      <c r="G41" s="10">
        <v>11.916</v>
      </c>
      <c r="H41" s="10">
        <f t="shared" si="5"/>
        <v>210835.74599999998</v>
      </c>
      <c r="I41" s="47">
        <f t="shared" si="6"/>
        <v>426837.99399999995</v>
      </c>
      <c r="J41" s="9">
        <v>3.771</v>
      </c>
      <c r="K41" s="10">
        <f t="shared" si="7"/>
        <v>93411.0639</v>
      </c>
      <c r="L41" s="10">
        <v>3.459</v>
      </c>
      <c r="M41" s="10">
        <f t="shared" si="8"/>
        <v>61201.8165</v>
      </c>
      <c r="N41" s="47">
        <f t="shared" si="9"/>
        <v>154612.8804</v>
      </c>
      <c r="O41" s="21">
        <v>3.595</v>
      </c>
      <c r="P41" s="12">
        <f t="shared" si="10"/>
        <v>89051.3855</v>
      </c>
      <c r="Q41" s="12">
        <v>3.802</v>
      </c>
      <c r="R41" s="12">
        <f t="shared" si="11"/>
        <v>67270.687</v>
      </c>
      <c r="S41" s="51">
        <f t="shared" si="12"/>
        <v>156322.0725</v>
      </c>
      <c r="T41" s="11">
        <v>3.315</v>
      </c>
      <c r="U41" s="12">
        <f t="shared" si="13"/>
        <v>82115.53349999999</v>
      </c>
      <c r="V41" s="12">
        <v>3.514</v>
      </c>
      <c r="W41" s="12">
        <f t="shared" si="14"/>
        <v>62174.958999999995</v>
      </c>
      <c r="X41" s="51">
        <f t="shared" si="15"/>
        <v>144290.4925</v>
      </c>
      <c r="Y41" s="21">
        <v>57</v>
      </c>
      <c r="Z41" s="12">
        <f t="shared" si="16"/>
        <v>48564</v>
      </c>
      <c r="AA41" s="12">
        <v>62.5</v>
      </c>
      <c r="AB41" s="12">
        <f t="shared" si="17"/>
        <v>53250</v>
      </c>
      <c r="AC41" s="51">
        <f t="shared" si="18"/>
        <v>101814</v>
      </c>
      <c r="AD41" s="11">
        <v>1.624</v>
      </c>
      <c r="AE41" s="12">
        <f t="shared" si="19"/>
        <v>40227.9416</v>
      </c>
      <c r="AF41" s="12">
        <v>1.549</v>
      </c>
      <c r="AG41" s="12">
        <f t="shared" si="20"/>
        <v>27407.231499999994</v>
      </c>
      <c r="AH41" s="51">
        <f t="shared" si="21"/>
        <v>67635.17309999999</v>
      </c>
      <c r="AI41" s="13"/>
      <c r="AJ41" s="14">
        <f t="shared" si="22"/>
        <v>0</v>
      </c>
      <c r="AK41" s="14"/>
      <c r="AL41" s="14">
        <f t="shared" si="23"/>
        <v>0</v>
      </c>
      <c r="AM41" s="52">
        <f t="shared" si="24"/>
        <v>0</v>
      </c>
      <c r="AN41" s="13"/>
      <c r="AO41" s="14">
        <f t="shared" si="25"/>
        <v>0</v>
      </c>
      <c r="AP41" s="14"/>
      <c r="AQ41" s="14">
        <f t="shared" si="26"/>
        <v>0</v>
      </c>
      <c r="AR41" s="52">
        <f t="shared" si="27"/>
        <v>0</v>
      </c>
      <c r="AS41" s="23">
        <v>0.039</v>
      </c>
      <c r="AT41" s="54">
        <f t="shared" si="0"/>
        <v>1656.1115999999997</v>
      </c>
      <c r="AU41" s="23">
        <v>0.0575</v>
      </c>
      <c r="AV41" s="54">
        <f t="shared" si="1"/>
        <v>2462.9352</v>
      </c>
      <c r="AW41" s="23">
        <v>0.088</v>
      </c>
      <c r="AX41" s="16">
        <f t="shared" si="2"/>
        <v>3736.8672</v>
      </c>
      <c r="AY41" s="23">
        <v>1.597</v>
      </c>
      <c r="AZ41" s="16">
        <f t="shared" si="28"/>
        <v>39559.1273</v>
      </c>
      <c r="BA41" s="16">
        <v>0.993</v>
      </c>
      <c r="BB41" s="16">
        <f t="shared" si="29"/>
        <v>17569.6455</v>
      </c>
      <c r="BC41" s="54">
        <f t="shared" si="30"/>
        <v>57128.7728</v>
      </c>
      <c r="BD41" s="22">
        <v>0.069</v>
      </c>
      <c r="BE41" s="52">
        <f t="shared" si="3"/>
        <v>2930.0436</v>
      </c>
      <c r="BF41" s="18"/>
      <c r="BG41" s="17"/>
      <c r="BH41" s="2"/>
      <c r="BI41" s="2"/>
    </row>
    <row r="42" spans="1:61" ht="12" customHeight="1" outlineLevel="2">
      <c r="A42" s="92" t="s">
        <v>33</v>
      </c>
      <c r="B42" s="92"/>
      <c r="C42" s="8">
        <v>3427.4</v>
      </c>
      <c r="D42" s="8">
        <v>124</v>
      </c>
      <c r="E42" s="9">
        <v>8.72</v>
      </c>
      <c r="F42" s="10">
        <f t="shared" si="4"/>
        <v>209208.496</v>
      </c>
      <c r="G42" s="10">
        <v>11.916</v>
      </c>
      <c r="H42" s="10">
        <f t="shared" si="5"/>
        <v>204204.49200000003</v>
      </c>
      <c r="I42" s="47">
        <f t="shared" si="6"/>
        <v>413412.988</v>
      </c>
      <c r="J42" s="9">
        <v>3.771</v>
      </c>
      <c r="K42" s="10">
        <f t="shared" si="7"/>
        <v>90473.0778</v>
      </c>
      <c r="L42" s="10">
        <v>3.459</v>
      </c>
      <c r="M42" s="10">
        <f t="shared" si="8"/>
        <v>59276.88300000001</v>
      </c>
      <c r="N42" s="47">
        <f t="shared" si="9"/>
        <v>149749.9608</v>
      </c>
      <c r="O42" s="21">
        <v>3.595</v>
      </c>
      <c r="P42" s="12">
        <f t="shared" si="10"/>
        <v>86250.52100000001</v>
      </c>
      <c r="Q42" s="12">
        <v>3.802</v>
      </c>
      <c r="R42" s="12">
        <f t="shared" si="11"/>
        <v>65154.87400000001</v>
      </c>
      <c r="S42" s="51">
        <f t="shared" si="12"/>
        <v>151405.39500000002</v>
      </c>
      <c r="T42" s="11">
        <v>3.315</v>
      </c>
      <c r="U42" s="12">
        <f t="shared" si="13"/>
        <v>79532.817</v>
      </c>
      <c r="V42" s="12">
        <v>3.514</v>
      </c>
      <c r="W42" s="12">
        <f t="shared" si="14"/>
        <v>60219.418000000005</v>
      </c>
      <c r="X42" s="51">
        <f t="shared" si="15"/>
        <v>139752.235</v>
      </c>
      <c r="Y42" s="21">
        <v>57</v>
      </c>
      <c r="Z42" s="12">
        <f t="shared" si="16"/>
        <v>42408</v>
      </c>
      <c r="AA42" s="12">
        <v>62.5</v>
      </c>
      <c r="AB42" s="12">
        <f t="shared" si="17"/>
        <v>46500</v>
      </c>
      <c r="AC42" s="51">
        <f t="shared" si="18"/>
        <v>88908</v>
      </c>
      <c r="AD42" s="11">
        <v>1.624</v>
      </c>
      <c r="AE42" s="12">
        <f t="shared" si="19"/>
        <v>38962.6832</v>
      </c>
      <c r="AF42" s="12">
        <v>1.549</v>
      </c>
      <c r="AG42" s="12">
        <f t="shared" si="20"/>
        <v>26545.213</v>
      </c>
      <c r="AH42" s="51">
        <f t="shared" si="21"/>
        <v>65507.8962</v>
      </c>
      <c r="AI42" s="13"/>
      <c r="AJ42" s="14">
        <f t="shared" si="22"/>
        <v>0</v>
      </c>
      <c r="AK42" s="14"/>
      <c r="AL42" s="14">
        <f t="shared" si="23"/>
        <v>0</v>
      </c>
      <c r="AM42" s="52">
        <f t="shared" si="24"/>
        <v>0</v>
      </c>
      <c r="AN42" s="13"/>
      <c r="AO42" s="14">
        <f t="shared" si="25"/>
        <v>0</v>
      </c>
      <c r="AP42" s="14"/>
      <c r="AQ42" s="14">
        <f t="shared" si="26"/>
        <v>0</v>
      </c>
      <c r="AR42" s="52">
        <f t="shared" si="27"/>
        <v>0</v>
      </c>
      <c r="AS42" s="23">
        <v>0.039</v>
      </c>
      <c r="AT42" s="54">
        <f t="shared" si="0"/>
        <v>1604.0231999999999</v>
      </c>
      <c r="AU42" s="23">
        <v>0.0575</v>
      </c>
      <c r="AV42" s="54">
        <f t="shared" si="1"/>
        <v>2385.4704</v>
      </c>
      <c r="AW42" s="23">
        <v>0.088</v>
      </c>
      <c r="AX42" s="16">
        <f t="shared" si="2"/>
        <v>3619.3344</v>
      </c>
      <c r="AY42" s="23">
        <v>1.597</v>
      </c>
      <c r="AZ42" s="16">
        <f t="shared" si="28"/>
        <v>38314.9046</v>
      </c>
      <c r="BA42" s="16">
        <v>0.993</v>
      </c>
      <c r="BB42" s="16">
        <f t="shared" si="29"/>
        <v>17017.041</v>
      </c>
      <c r="BC42" s="54">
        <f t="shared" si="30"/>
        <v>55331.94560000001</v>
      </c>
      <c r="BD42" s="22">
        <v>0.069</v>
      </c>
      <c r="BE42" s="52">
        <f t="shared" si="3"/>
        <v>2837.8872</v>
      </c>
      <c r="BF42" s="18"/>
      <c r="BG42" s="17"/>
      <c r="BH42" s="2"/>
      <c r="BI42" s="2"/>
    </row>
    <row r="43" spans="1:61" ht="12" customHeight="1" outlineLevel="2">
      <c r="A43" s="94" t="s">
        <v>34</v>
      </c>
      <c r="B43" s="94"/>
      <c r="C43" s="24">
        <v>6806.9</v>
      </c>
      <c r="D43" s="24">
        <v>203</v>
      </c>
      <c r="E43" s="25">
        <v>8.329</v>
      </c>
      <c r="F43" s="10">
        <f t="shared" si="4"/>
        <v>396862.69070000004</v>
      </c>
      <c r="G43" s="10">
        <v>12.006</v>
      </c>
      <c r="H43" s="10">
        <f t="shared" si="5"/>
        <v>408618.20699999994</v>
      </c>
      <c r="I43" s="47">
        <f t="shared" si="6"/>
        <v>805480.8977</v>
      </c>
      <c r="J43" s="25">
        <v>3.179</v>
      </c>
      <c r="K43" s="10">
        <f t="shared" si="7"/>
        <v>151473.94569999998</v>
      </c>
      <c r="L43" s="10">
        <v>3.459</v>
      </c>
      <c r="M43" s="10">
        <f t="shared" si="8"/>
        <v>117725.3355</v>
      </c>
      <c r="N43" s="47">
        <f t="shared" si="9"/>
        <v>269199.28119999997</v>
      </c>
      <c r="O43" s="21">
        <v>3.595</v>
      </c>
      <c r="P43" s="12">
        <f t="shared" si="10"/>
        <v>171295.6385</v>
      </c>
      <c r="Q43" s="12">
        <v>3.802</v>
      </c>
      <c r="R43" s="12">
        <f t="shared" si="11"/>
        <v>129399.16900000001</v>
      </c>
      <c r="S43" s="51">
        <f t="shared" si="12"/>
        <v>300694.8075</v>
      </c>
      <c r="T43" s="26">
        <v>4.874</v>
      </c>
      <c r="U43" s="12">
        <f t="shared" si="13"/>
        <v>232237.81419999996</v>
      </c>
      <c r="V43" s="12">
        <v>4.217</v>
      </c>
      <c r="W43" s="12">
        <f t="shared" si="14"/>
        <v>143523.48649999997</v>
      </c>
      <c r="X43" s="51">
        <f t="shared" si="15"/>
        <v>375761.3006999999</v>
      </c>
      <c r="Y43" s="21">
        <v>57</v>
      </c>
      <c r="Z43" s="12">
        <f t="shared" si="16"/>
        <v>69426</v>
      </c>
      <c r="AA43" s="12">
        <v>62.5</v>
      </c>
      <c r="AB43" s="12">
        <f t="shared" si="17"/>
        <v>76125</v>
      </c>
      <c r="AC43" s="51">
        <f t="shared" si="18"/>
        <v>145551</v>
      </c>
      <c r="AD43" s="26">
        <v>1.632</v>
      </c>
      <c r="AE43" s="12">
        <f t="shared" si="19"/>
        <v>77762.0256</v>
      </c>
      <c r="AF43" s="12">
        <v>1.549</v>
      </c>
      <c r="AG43" s="12">
        <f t="shared" si="20"/>
        <v>52719.44049999999</v>
      </c>
      <c r="AH43" s="51">
        <f t="shared" si="21"/>
        <v>130481.46609999999</v>
      </c>
      <c r="AI43" s="27">
        <v>0.989</v>
      </c>
      <c r="AJ43" s="14">
        <f t="shared" si="22"/>
        <v>47124.168699999995</v>
      </c>
      <c r="AK43" s="14">
        <v>1.06</v>
      </c>
      <c r="AL43" s="14">
        <f t="shared" si="23"/>
        <v>36076.57</v>
      </c>
      <c r="AM43" s="52">
        <f t="shared" si="24"/>
        <v>83200.73869999999</v>
      </c>
      <c r="AN43" s="27">
        <v>6.16</v>
      </c>
      <c r="AO43" s="14">
        <f t="shared" si="25"/>
        <v>251583.024</v>
      </c>
      <c r="AP43" s="14">
        <v>6.16</v>
      </c>
      <c r="AQ43" s="14">
        <f t="shared" si="26"/>
        <v>251583.024</v>
      </c>
      <c r="AR43" s="52">
        <f t="shared" si="27"/>
        <v>503166.048</v>
      </c>
      <c r="AS43" s="23">
        <v>0.039</v>
      </c>
      <c r="AT43" s="54">
        <f t="shared" si="0"/>
        <v>3185.6292</v>
      </c>
      <c r="AU43" s="23">
        <v>0.0575</v>
      </c>
      <c r="AV43" s="54">
        <f t="shared" si="1"/>
        <v>4737.6024</v>
      </c>
      <c r="AW43" s="23">
        <v>0.088</v>
      </c>
      <c r="AX43" s="16">
        <f t="shared" si="2"/>
        <v>7188.0864</v>
      </c>
      <c r="AY43" s="23">
        <v>1.597</v>
      </c>
      <c r="AZ43" s="16">
        <f t="shared" si="28"/>
        <v>76094.3351</v>
      </c>
      <c r="BA43" s="16">
        <v>0.993</v>
      </c>
      <c r="BB43" s="16">
        <f t="shared" si="29"/>
        <v>33796.258499999996</v>
      </c>
      <c r="BC43" s="54">
        <f t="shared" si="30"/>
        <v>109890.5936</v>
      </c>
      <c r="BD43" s="22">
        <v>0.069</v>
      </c>
      <c r="BE43" s="52">
        <f t="shared" si="3"/>
        <v>5636.1132</v>
      </c>
      <c r="BF43" s="18"/>
      <c r="BG43" s="17"/>
      <c r="BH43" s="2"/>
      <c r="BI43" s="2"/>
    </row>
    <row r="44" spans="1:61" ht="12" customHeight="1" outlineLevel="2">
      <c r="A44" s="94" t="s">
        <v>35</v>
      </c>
      <c r="B44" s="94"/>
      <c r="C44" s="24">
        <v>3324.2</v>
      </c>
      <c r="D44" s="24">
        <v>128</v>
      </c>
      <c r="E44" s="25">
        <v>8.329</v>
      </c>
      <c r="F44" s="10">
        <f t="shared" si="4"/>
        <v>193810.8326</v>
      </c>
      <c r="G44" s="10">
        <v>12.006</v>
      </c>
      <c r="H44" s="10">
        <f t="shared" si="5"/>
        <v>199551.72599999997</v>
      </c>
      <c r="I44" s="47">
        <f t="shared" si="6"/>
        <v>393362.5586</v>
      </c>
      <c r="J44" s="25">
        <v>3.179</v>
      </c>
      <c r="K44" s="10">
        <f t="shared" si="7"/>
        <v>73973.42259999999</v>
      </c>
      <c r="L44" s="10">
        <v>3.459</v>
      </c>
      <c r="M44" s="10">
        <f t="shared" si="8"/>
        <v>57492.039000000004</v>
      </c>
      <c r="N44" s="47">
        <f t="shared" si="9"/>
        <v>131465.46159999998</v>
      </c>
      <c r="O44" s="21">
        <v>3.595</v>
      </c>
      <c r="P44" s="12">
        <f t="shared" si="10"/>
        <v>83653.493</v>
      </c>
      <c r="Q44" s="12">
        <v>3.802</v>
      </c>
      <c r="R44" s="12">
        <f t="shared" si="11"/>
        <v>63193.042</v>
      </c>
      <c r="S44" s="51">
        <f t="shared" si="12"/>
        <v>146846.535</v>
      </c>
      <c r="T44" s="26">
        <v>4.874</v>
      </c>
      <c r="U44" s="12">
        <f t="shared" si="13"/>
        <v>113415.05559999998</v>
      </c>
      <c r="V44" s="12">
        <v>4.217</v>
      </c>
      <c r="W44" s="12">
        <f t="shared" si="14"/>
        <v>70090.75699999998</v>
      </c>
      <c r="X44" s="51">
        <f t="shared" si="15"/>
        <v>183505.81259999995</v>
      </c>
      <c r="Y44" s="21">
        <v>57</v>
      </c>
      <c r="Z44" s="12">
        <f t="shared" si="16"/>
        <v>43776</v>
      </c>
      <c r="AA44" s="12">
        <v>62.5</v>
      </c>
      <c r="AB44" s="12">
        <f t="shared" si="17"/>
        <v>48000</v>
      </c>
      <c r="AC44" s="51">
        <f t="shared" si="18"/>
        <v>91776</v>
      </c>
      <c r="AD44" s="26">
        <v>1.632</v>
      </c>
      <c r="AE44" s="12">
        <f t="shared" si="19"/>
        <v>37975.6608</v>
      </c>
      <c r="AF44" s="12">
        <v>1.549</v>
      </c>
      <c r="AG44" s="12">
        <f t="shared" si="20"/>
        <v>25745.928999999996</v>
      </c>
      <c r="AH44" s="51">
        <f t="shared" si="21"/>
        <v>63721.589799999994</v>
      </c>
      <c r="AI44" s="27">
        <v>0.989</v>
      </c>
      <c r="AJ44" s="14">
        <f t="shared" si="22"/>
        <v>23013.436599999997</v>
      </c>
      <c r="AK44" s="14">
        <v>1.06</v>
      </c>
      <c r="AL44" s="14">
        <f t="shared" si="23"/>
        <v>17618.260000000002</v>
      </c>
      <c r="AM44" s="52">
        <f t="shared" si="24"/>
        <v>40631.696599999996</v>
      </c>
      <c r="AN44" s="27">
        <v>6.16</v>
      </c>
      <c r="AO44" s="14">
        <f t="shared" si="25"/>
        <v>122862.432</v>
      </c>
      <c r="AP44" s="14">
        <v>6.16</v>
      </c>
      <c r="AQ44" s="14">
        <f t="shared" si="26"/>
        <v>122862.432</v>
      </c>
      <c r="AR44" s="52">
        <f t="shared" si="27"/>
        <v>245724.864</v>
      </c>
      <c r="AS44" s="23">
        <v>0.039</v>
      </c>
      <c r="AT44" s="54">
        <f t="shared" si="0"/>
        <v>1555.7255999999998</v>
      </c>
      <c r="AU44" s="23">
        <v>0.0575</v>
      </c>
      <c r="AV44" s="54">
        <f t="shared" si="1"/>
        <v>2313.6432</v>
      </c>
      <c r="AW44" s="23">
        <v>0.088</v>
      </c>
      <c r="AX44" s="16">
        <f t="shared" si="2"/>
        <v>3510.3552</v>
      </c>
      <c r="AY44" s="23">
        <v>1.597</v>
      </c>
      <c r="AZ44" s="16">
        <f t="shared" si="28"/>
        <v>37161.2318</v>
      </c>
      <c r="BA44" s="16">
        <v>0.993</v>
      </c>
      <c r="BB44" s="16">
        <f t="shared" si="29"/>
        <v>16504.653</v>
      </c>
      <c r="BC44" s="54">
        <f t="shared" si="30"/>
        <v>53665.8848</v>
      </c>
      <c r="BD44" s="22">
        <v>0.069</v>
      </c>
      <c r="BE44" s="52">
        <f t="shared" si="3"/>
        <v>2752.4376</v>
      </c>
      <c r="BF44" s="18"/>
      <c r="BG44" s="17"/>
      <c r="BH44" s="2"/>
      <c r="BI44" s="2"/>
    </row>
    <row r="45" spans="1:61" ht="12" customHeight="1" outlineLevel="2">
      <c r="A45" s="94" t="s">
        <v>36</v>
      </c>
      <c r="B45" s="94"/>
      <c r="C45" s="24">
        <v>2706.5</v>
      </c>
      <c r="D45" s="24">
        <v>96</v>
      </c>
      <c r="E45" s="25">
        <v>8.329</v>
      </c>
      <c r="F45" s="10">
        <f t="shared" si="4"/>
        <v>157797.0695</v>
      </c>
      <c r="G45" s="10">
        <v>12.006</v>
      </c>
      <c r="H45" s="10">
        <f t="shared" si="5"/>
        <v>162471.195</v>
      </c>
      <c r="I45" s="47">
        <f t="shared" si="6"/>
        <v>320268.26450000005</v>
      </c>
      <c r="J45" s="25">
        <v>3.179</v>
      </c>
      <c r="K45" s="10">
        <f t="shared" si="7"/>
        <v>60227.7445</v>
      </c>
      <c r="L45" s="10">
        <v>3.459</v>
      </c>
      <c r="M45" s="10">
        <f t="shared" si="8"/>
        <v>46808.9175</v>
      </c>
      <c r="N45" s="47">
        <f t="shared" si="9"/>
        <v>107036.66200000001</v>
      </c>
      <c r="O45" s="21">
        <v>3.595</v>
      </c>
      <c r="P45" s="12">
        <f t="shared" si="10"/>
        <v>68109.07250000001</v>
      </c>
      <c r="Q45" s="12">
        <v>3.802</v>
      </c>
      <c r="R45" s="12">
        <f t="shared" si="11"/>
        <v>51450.565</v>
      </c>
      <c r="S45" s="51">
        <f t="shared" si="12"/>
        <v>119559.63750000001</v>
      </c>
      <c r="T45" s="26">
        <v>4.874</v>
      </c>
      <c r="U45" s="12">
        <f t="shared" si="13"/>
        <v>92340.36699999998</v>
      </c>
      <c r="V45" s="12">
        <v>4.217</v>
      </c>
      <c r="W45" s="12">
        <f t="shared" si="14"/>
        <v>57066.55249999999</v>
      </c>
      <c r="X45" s="51">
        <f t="shared" si="15"/>
        <v>149406.91949999996</v>
      </c>
      <c r="Y45" s="21">
        <v>57</v>
      </c>
      <c r="Z45" s="12">
        <f t="shared" si="16"/>
        <v>32832</v>
      </c>
      <c r="AA45" s="12">
        <v>62.5</v>
      </c>
      <c r="AB45" s="12">
        <f t="shared" si="17"/>
        <v>36000</v>
      </c>
      <c r="AC45" s="51">
        <f t="shared" si="18"/>
        <v>68832</v>
      </c>
      <c r="AD45" s="26">
        <v>1.632</v>
      </c>
      <c r="AE45" s="12">
        <f t="shared" si="19"/>
        <v>30919.055999999997</v>
      </c>
      <c r="AF45" s="12">
        <v>1.549</v>
      </c>
      <c r="AG45" s="12">
        <f t="shared" si="20"/>
        <v>20961.8425</v>
      </c>
      <c r="AH45" s="51">
        <f t="shared" si="21"/>
        <v>51880.898499999996</v>
      </c>
      <c r="AI45" s="27">
        <v>0.989</v>
      </c>
      <c r="AJ45" s="14">
        <f t="shared" si="22"/>
        <v>18737.0995</v>
      </c>
      <c r="AK45" s="14">
        <v>1.06</v>
      </c>
      <c r="AL45" s="14">
        <f t="shared" si="23"/>
        <v>14344.450000000003</v>
      </c>
      <c r="AM45" s="52">
        <f t="shared" si="24"/>
        <v>33081.5495</v>
      </c>
      <c r="AN45" s="27">
        <v>6.16</v>
      </c>
      <c r="AO45" s="14">
        <f t="shared" si="25"/>
        <v>100032.24</v>
      </c>
      <c r="AP45" s="14">
        <v>6.16</v>
      </c>
      <c r="AQ45" s="14">
        <f t="shared" si="26"/>
        <v>100032.24</v>
      </c>
      <c r="AR45" s="52">
        <f t="shared" si="27"/>
        <v>200064.48</v>
      </c>
      <c r="AS45" s="23">
        <v>0.039</v>
      </c>
      <c r="AT45" s="54">
        <f t="shared" si="0"/>
        <v>1266.6419999999998</v>
      </c>
      <c r="AU45" s="23">
        <v>0.0575</v>
      </c>
      <c r="AV45" s="54">
        <f t="shared" si="1"/>
        <v>1883.7240000000002</v>
      </c>
      <c r="AW45" s="23">
        <v>0.088</v>
      </c>
      <c r="AX45" s="16">
        <f t="shared" si="2"/>
        <v>2858.0640000000003</v>
      </c>
      <c r="AY45" s="23">
        <v>1.597</v>
      </c>
      <c r="AZ45" s="16">
        <f t="shared" si="28"/>
        <v>30255.9635</v>
      </c>
      <c r="BA45" s="16">
        <v>0.993</v>
      </c>
      <c r="BB45" s="16">
        <f t="shared" si="29"/>
        <v>13437.7725</v>
      </c>
      <c r="BC45" s="54">
        <f t="shared" si="30"/>
        <v>43693.736000000004</v>
      </c>
      <c r="BD45" s="22">
        <v>0.069</v>
      </c>
      <c r="BE45" s="52">
        <f t="shared" si="3"/>
        <v>2240.982</v>
      </c>
      <c r="BF45" s="18"/>
      <c r="BG45" s="17"/>
      <c r="BH45" s="2"/>
      <c r="BI45" s="2"/>
    </row>
    <row r="46" spans="1:61" ht="12" customHeight="1" outlineLevel="2">
      <c r="A46" s="92" t="s">
        <v>37</v>
      </c>
      <c r="B46" s="92"/>
      <c r="C46" s="8">
        <v>2739.2</v>
      </c>
      <c r="D46" s="8">
        <v>109</v>
      </c>
      <c r="E46" s="9">
        <v>8.72</v>
      </c>
      <c r="F46" s="10">
        <f t="shared" si="4"/>
        <v>167200.768</v>
      </c>
      <c r="G46" s="10">
        <v>11.916</v>
      </c>
      <c r="H46" s="10">
        <f t="shared" si="5"/>
        <v>163201.536</v>
      </c>
      <c r="I46" s="47">
        <f t="shared" si="6"/>
        <v>330402.304</v>
      </c>
      <c r="J46" s="9">
        <v>3.771</v>
      </c>
      <c r="K46" s="10">
        <f t="shared" si="7"/>
        <v>72306.66239999999</v>
      </c>
      <c r="L46" s="10">
        <v>3.459</v>
      </c>
      <c r="M46" s="10">
        <f t="shared" si="8"/>
        <v>47374.464</v>
      </c>
      <c r="N46" s="47">
        <f t="shared" si="9"/>
        <v>119681.12639999998</v>
      </c>
      <c r="O46" s="21">
        <v>3.595</v>
      </c>
      <c r="P46" s="12">
        <f t="shared" si="10"/>
        <v>68931.96800000001</v>
      </c>
      <c r="Q46" s="12">
        <v>3.802</v>
      </c>
      <c r="R46" s="12">
        <f t="shared" si="11"/>
        <v>52072.192</v>
      </c>
      <c r="S46" s="51">
        <f t="shared" si="12"/>
        <v>121004.16</v>
      </c>
      <c r="T46" s="11">
        <v>3.315</v>
      </c>
      <c r="U46" s="12">
        <f t="shared" si="13"/>
        <v>63563.13599999999</v>
      </c>
      <c r="V46" s="12">
        <v>3.514</v>
      </c>
      <c r="W46" s="12">
        <f t="shared" si="14"/>
        <v>48127.744</v>
      </c>
      <c r="X46" s="51">
        <f t="shared" si="15"/>
        <v>111690.87999999999</v>
      </c>
      <c r="Y46" s="21">
        <v>57</v>
      </c>
      <c r="Z46" s="12">
        <f t="shared" si="16"/>
        <v>37278</v>
      </c>
      <c r="AA46" s="12">
        <v>62.5</v>
      </c>
      <c r="AB46" s="12">
        <f t="shared" si="17"/>
        <v>40875</v>
      </c>
      <c r="AC46" s="51">
        <f t="shared" si="18"/>
        <v>78153</v>
      </c>
      <c r="AD46" s="11">
        <v>1.624</v>
      </c>
      <c r="AE46" s="12">
        <f t="shared" si="19"/>
        <v>31139.225599999998</v>
      </c>
      <c r="AF46" s="12">
        <v>1.549</v>
      </c>
      <c r="AG46" s="12">
        <f t="shared" si="20"/>
        <v>21215.103999999996</v>
      </c>
      <c r="AH46" s="51">
        <f t="shared" si="21"/>
        <v>52354.3296</v>
      </c>
      <c r="AI46" s="13"/>
      <c r="AJ46" s="14">
        <f t="shared" si="22"/>
        <v>0</v>
      </c>
      <c r="AK46" s="14"/>
      <c r="AL46" s="14">
        <f t="shared" si="23"/>
        <v>0</v>
      </c>
      <c r="AM46" s="52">
        <f t="shared" si="24"/>
        <v>0</v>
      </c>
      <c r="AN46" s="13"/>
      <c r="AO46" s="14">
        <f t="shared" si="25"/>
        <v>0</v>
      </c>
      <c r="AP46" s="14"/>
      <c r="AQ46" s="14">
        <f t="shared" si="26"/>
        <v>0</v>
      </c>
      <c r="AR46" s="52">
        <f t="shared" si="27"/>
        <v>0</v>
      </c>
      <c r="AS46" s="23">
        <v>0.039</v>
      </c>
      <c r="AT46" s="54">
        <f t="shared" si="0"/>
        <v>1281.9455999999998</v>
      </c>
      <c r="AU46" s="23">
        <v>0.0575</v>
      </c>
      <c r="AV46" s="54">
        <f t="shared" si="1"/>
        <v>1906.4832000000001</v>
      </c>
      <c r="AW46" s="23">
        <v>0.088</v>
      </c>
      <c r="AX46" s="16">
        <f t="shared" si="2"/>
        <v>2892.5951999999997</v>
      </c>
      <c r="AY46" s="23">
        <v>1.597</v>
      </c>
      <c r="AZ46" s="16">
        <f t="shared" si="28"/>
        <v>30621.516799999998</v>
      </c>
      <c r="BA46" s="16">
        <v>0.993</v>
      </c>
      <c r="BB46" s="16">
        <f t="shared" si="29"/>
        <v>13600.127999999999</v>
      </c>
      <c r="BC46" s="54">
        <f t="shared" si="30"/>
        <v>44221.644799999995</v>
      </c>
      <c r="BD46" s="22">
        <v>0.069</v>
      </c>
      <c r="BE46" s="52">
        <f t="shared" si="3"/>
        <v>2268.0576</v>
      </c>
      <c r="BF46" s="18"/>
      <c r="BG46" s="17"/>
      <c r="BH46" s="2"/>
      <c r="BI46" s="2"/>
    </row>
    <row r="47" spans="1:61" ht="12" customHeight="1" outlineLevel="2">
      <c r="A47" s="92" t="s">
        <v>38</v>
      </c>
      <c r="B47" s="92"/>
      <c r="C47" s="8">
        <v>3462.8</v>
      </c>
      <c r="D47" s="8">
        <v>132</v>
      </c>
      <c r="E47" s="9">
        <v>8.72</v>
      </c>
      <c r="F47" s="10">
        <f t="shared" si="4"/>
        <v>211369.31200000003</v>
      </c>
      <c r="G47" s="10">
        <v>11.916</v>
      </c>
      <c r="H47" s="10">
        <f t="shared" si="5"/>
        <v>206313.624</v>
      </c>
      <c r="I47" s="47">
        <f t="shared" si="6"/>
        <v>417682.93600000005</v>
      </c>
      <c r="J47" s="9">
        <v>3.771</v>
      </c>
      <c r="K47" s="10">
        <f t="shared" si="7"/>
        <v>91407.5316</v>
      </c>
      <c r="L47" s="10">
        <v>3.459</v>
      </c>
      <c r="M47" s="10">
        <f t="shared" si="8"/>
        <v>59889.12600000001</v>
      </c>
      <c r="N47" s="47">
        <f t="shared" si="9"/>
        <v>151296.6576</v>
      </c>
      <c r="O47" s="21">
        <v>3.595</v>
      </c>
      <c r="P47" s="12">
        <f t="shared" si="10"/>
        <v>87141.36200000001</v>
      </c>
      <c r="Q47" s="12">
        <v>3.802</v>
      </c>
      <c r="R47" s="12">
        <f t="shared" si="11"/>
        <v>65827.82800000001</v>
      </c>
      <c r="S47" s="51">
        <f t="shared" si="12"/>
        <v>152969.19</v>
      </c>
      <c r="T47" s="11">
        <v>3.315</v>
      </c>
      <c r="U47" s="12">
        <f t="shared" si="13"/>
        <v>80354.274</v>
      </c>
      <c r="V47" s="12">
        <v>3.514</v>
      </c>
      <c r="W47" s="12">
        <f t="shared" si="14"/>
        <v>60841.396</v>
      </c>
      <c r="X47" s="51">
        <f t="shared" si="15"/>
        <v>141195.67</v>
      </c>
      <c r="Y47" s="21">
        <v>57</v>
      </c>
      <c r="Z47" s="12">
        <f t="shared" si="16"/>
        <v>45144</v>
      </c>
      <c r="AA47" s="12">
        <v>62.5</v>
      </c>
      <c r="AB47" s="12">
        <f t="shared" si="17"/>
        <v>49500</v>
      </c>
      <c r="AC47" s="51">
        <f t="shared" si="18"/>
        <v>94644</v>
      </c>
      <c r="AD47" s="11">
        <v>1.624</v>
      </c>
      <c r="AE47" s="12">
        <f t="shared" si="19"/>
        <v>39365.110400000005</v>
      </c>
      <c r="AF47" s="12">
        <v>1.549</v>
      </c>
      <c r="AG47" s="12">
        <f t="shared" si="20"/>
        <v>26819.386</v>
      </c>
      <c r="AH47" s="51">
        <f t="shared" si="21"/>
        <v>66184.4964</v>
      </c>
      <c r="AI47" s="13"/>
      <c r="AJ47" s="14">
        <f t="shared" si="22"/>
        <v>0</v>
      </c>
      <c r="AK47" s="14"/>
      <c r="AL47" s="14">
        <f t="shared" si="23"/>
        <v>0</v>
      </c>
      <c r="AM47" s="52">
        <f t="shared" si="24"/>
        <v>0</v>
      </c>
      <c r="AN47" s="13"/>
      <c r="AO47" s="14">
        <f t="shared" si="25"/>
        <v>0</v>
      </c>
      <c r="AP47" s="14"/>
      <c r="AQ47" s="14">
        <f t="shared" si="26"/>
        <v>0</v>
      </c>
      <c r="AR47" s="52">
        <f t="shared" si="27"/>
        <v>0</v>
      </c>
      <c r="AS47" s="23">
        <v>0.039</v>
      </c>
      <c r="AT47" s="54">
        <f t="shared" si="0"/>
        <v>1620.5904</v>
      </c>
      <c r="AU47" s="23">
        <v>0.0575</v>
      </c>
      <c r="AV47" s="54">
        <f t="shared" si="1"/>
        <v>2410.1088000000004</v>
      </c>
      <c r="AW47" s="23">
        <v>0.088</v>
      </c>
      <c r="AX47" s="16">
        <f t="shared" si="2"/>
        <v>3656.7168</v>
      </c>
      <c r="AY47" s="23">
        <v>1.597</v>
      </c>
      <c r="AZ47" s="16">
        <f t="shared" si="28"/>
        <v>38710.641200000005</v>
      </c>
      <c r="BA47" s="16">
        <v>0.993</v>
      </c>
      <c r="BB47" s="16">
        <f t="shared" si="29"/>
        <v>17192.802</v>
      </c>
      <c r="BC47" s="54">
        <f t="shared" si="30"/>
        <v>55903.44320000001</v>
      </c>
      <c r="BD47" s="22">
        <v>0.069</v>
      </c>
      <c r="BE47" s="52">
        <f t="shared" si="3"/>
        <v>2867.1984</v>
      </c>
      <c r="BF47" s="18"/>
      <c r="BG47" s="17"/>
      <c r="BH47" s="2"/>
      <c r="BI47" s="2"/>
    </row>
    <row r="48" spans="1:61" ht="12" customHeight="1" outlineLevel="2">
      <c r="A48" s="94" t="s">
        <v>39</v>
      </c>
      <c r="B48" s="94"/>
      <c r="C48" s="24">
        <v>2774.8</v>
      </c>
      <c r="D48" s="24">
        <v>115</v>
      </c>
      <c r="E48" s="25">
        <v>8.329</v>
      </c>
      <c r="F48" s="10">
        <f t="shared" si="4"/>
        <v>161779.1644</v>
      </c>
      <c r="G48" s="10">
        <v>12.006</v>
      </c>
      <c r="H48" s="10">
        <f t="shared" si="5"/>
        <v>166571.244</v>
      </c>
      <c r="I48" s="47">
        <f t="shared" si="6"/>
        <v>328350.4084</v>
      </c>
      <c r="J48" s="25">
        <v>3.179</v>
      </c>
      <c r="K48" s="10">
        <f t="shared" si="7"/>
        <v>61747.62440000001</v>
      </c>
      <c r="L48" s="10">
        <v>3.459</v>
      </c>
      <c r="M48" s="10">
        <f t="shared" si="8"/>
        <v>47990.166000000005</v>
      </c>
      <c r="N48" s="47">
        <f t="shared" si="9"/>
        <v>109737.79040000001</v>
      </c>
      <c r="O48" s="21">
        <v>3.595</v>
      </c>
      <c r="P48" s="12">
        <f t="shared" si="10"/>
        <v>69827.84200000002</v>
      </c>
      <c r="Q48" s="12">
        <v>3.802</v>
      </c>
      <c r="R48" s="12">
        <f t="shared" si="11"/>
        <v>52748.94800000001</v>
      </c>
      <c r="S48" s="51">
        <f t="shared" si="12"/>
        <v>122576.79000000004</v>
      </c>
      <c r="T48" s="26">
        <v>4.874</v>
      </c>
      <c r="U48" s="12">
        <f t="shared" si="13"/>
        <v>94670.6264</v>
      </c>
      <c r="V48" s="12">
        <v>4.217</v>
      </c>
      <c r="W48" s="12">
        <f t="shared" si="14"/>
        <v>58506.657999999996</v>
      </c>
      <c r="X48" s="51">
        <f t="shared" si="15"/>
        <v>153177.2844</v>
      </c>
      <c r="Y48" s="21">
        <v>57</v>
      </c>
      <c r="Z48" s="12">
        <f t="shared" si="16"/>
        <v>39330</v>
      </c>
      <c r="AA48" s="12">
        <v>62.5</v>
      </c>
      <c r="AB48" s="12">
        <f t="shared" si="17"/>
        <v>43125</v>
      </c>
      <c r="AC48" s="51">
        <f t="shared" si="18"/>
        <v>82455</v>
      </c>
      <c r="AD48" s="26">
        <v>1.632</v>
      </c>
      <c r="AE48" s="12">
        <f t="shared" si="19"/>
        <v>31699.3152</v>
      </c>
      <c r="AF48" s="12">
        <v>1.549</v>
      </c>
      <c r="AG48" s="12">
        <f t="shared" si="20"/>
        <v>21490.826</v>
      </c>
      <c r="AH48" s="51">
        <f t="shared" si="21"/>
        <v>53190.1412</v>
      </c>
      <c r="AI48" s="27">
        <v>0.989</v>
      </c>
      <c r="AJ48" s="14">
        <f t="shared" si="22"/>
        <v>19209.940400000003</v>
      </c>
      <c r="AK48" s="14">
        <v>1.06</v>
      </c>
      <c r="AL48" s="14">
        <f t="shared" si="23"/>
        <v>14706.440000000002</v>
      </c>
      <c r="AM48" s="52">
        <f t="shared" si="24"/>
        <v>33916.38040000001</v>
      </c>
      <c r="AN48" s="27">
        <v>6.16</v>
      </c>
      <c r="AO48" s="14">
        <f t="shared" si="25"/>
        <v>102556.60800000001</v>
      </c>
      <c r="AP48" s="14">
        <v>6.16</v>
      </c>
      <c r="AQ48" s="14">
        <f t="shared" si="26"/>
        <v>102556.60800000001</v>
      </c>
      <c r="AR48" s="52">
        <f t="shared" si="27"/>
        <v>205113.21600000001</v>
      </c>
      <c r="AS48" s="23">
        <v>0.039</v>
      </c>
      <c r="AT48" s="54">
        <f t="shared" si="0"/>
        <v>1298.6064</v>
      </c>
      <c r="AU48" s="23">
        <v>0.0575</v>
      </c>
      <c r="AV48" s="54">
        <f t="shared" si="1"/>
        <v>1931.2608000000002</v>
      </c>
      <c r="AW48" s="23">
        <v>0.088</v>
      </c>
      <c r="AX48" s="16">
        <f t="shared" si="2"/>
        <v>2930.1888000000004</v>
      </c>
      <c r="AY48" s="23">
        <v>1.597</v>
      </c>
      <c r="AZ48" s="16">
        <f t="shared" si="28"/>
        <v>31019.489200000004</v>
      </c>
      <c r="BA48" s="16">
        <v>0.993</v>
      </c>
      <c r="BB48" s="16">
        <f t="shared" si="29"/>
        <v>13776.882</v>
      </c>
      <c r="BC48" s="54">
        <f t="shared" si="30"/>
        <v>44796.3712</v>
      </c>
      <c r="BD48" s="22">
        <v>0.069</v>
      </c>
      <c r="BE48" s="52">
        <f t="shared" si="3"/>
        <v>2297.5344000000005</v>
      </c>
      <c r="BF48" s="18"/>
      <c r="BG48" s="17"/>
      <c r="BH48" s="2"/>
      <c r="BI48" s="2"/>
    </row>
    <row r="49" spans="1:61" ht="12" customHeight="1" outlineLevel="2">
      <c r="A49" s="92" t="s">
        <v>40</v>
      </c>
      <c r="B49" s="92"/>
      <c r="C49" s="8">
        <v>3833.1</v>
      </c>
      <c r="D49" s="8">
        <v>167</v>
      </c>
      <c r="E49" s="9">
        <v>8.72</v>
      </c>
      <c r="F49" s="10">
        <f t="shared" si="4"/>
        <v>233972.42400000003</v>
      </c>
      <c r="G49" s="10">
        <v>11.916</v>
      </c>
      <c r="H49" s="10">
        <f t="shared" si="5"/>
        <v>228376.098</v>
      </c>
      <c r="I49" s="47">
        <f t="shared" si="6"/>
        <v>462348.522</v>
      </c>
      <c r="J49" s="9">
        <v>3.771</v>
      </c>
      <c r="K49" s="10">
        <f t="shared" si="7"/>
        <v>101182.34069999999</v>
      </c>
      <c r="L49" s="10">
        <v>3.459</v>
      </c>
      <c r="M49" s="10">
        <f t="shared" si="8"/>
        <v>66293.4645</v>
      </c>
      <c r="N49" s="47">
        <f t="shared" si="9"/>
        <v>167475.8052</v>
      </c>
      <c r="O49" s="21">
        <v>3.595</v>
      </c>
      <c r="P49" s="12">
        <f t="shared" si="10"/>
        <v>96459.9615</v>
      </c>
      <c r="Q49" s="12">
        <v>3.802</v>
      </c>
      <c r="R49" s="12">
        <f t="shared" si="11"/>
        <v>72867.231</v>
      </c>
      <c r="S49" s="51">
        <f t="shared" si="12"/>
        <v>169327.1925</v>
      </c>
      <c r="T49" s="11">
        <v>3.315</v>
      </c>
      <c r="U49" s="12">
        <f t="shared" si="13"/>
        <v>88947.08549999999</v>
      </c>
      <c r="V49" s="12">
        <v>3.514</v>
      </c>
      <c r="W49" s="12">
        <f t="shared" si="14"/>
        <v>67347.567</v>
      </c>
      <c r="X49" s="51">
        <f t="shared" si="15"/>
        <v>156294.65249999997</v>
      </c>
      <c r="Y49" s="21">
        <v>57</v>
      </c>
      <c r="Z49" s="12">
        <f t="shared" si="16"/>
        <v>57114</v>
      </c>
      <c r="AA49" s="12">
        <v>62.5</v>
      </c>
      <c r="AB49" s="12">
        <f t="shared" si="17"/>
        <v>62625</v>
      </c>
      <c r="AC49" s="51">
        <f t="shared" si="18"/>
        <v>119739</v>
      </c>
      <c r="AD49" s="11">
        <v>1.624</v>
      </c>
      <c r="AE49" s="12">
        <f t="shared" si="19"/>
        <v>43574.6808</v>
      </c>
      <c r="AF49" s="12">
        <v>1.549</v>
      </c>
      <c r="AG49" s="12">
        <f t="shared" si="20"/>
        <v>29687.359499999995</v>
      </c>
      <c r="AH49" s="51">
        <f t="shared" si="21"/>
        <v>73262.0403</v>
      </c>
      <c r="AI49" s="13"/>
      <c r="AJ49" s="14">
        <f t="shared" si="22"/>
        <v>0</v>
      </c>
      <c r="AK49" s="14"/>
      <c r="AL49" s="14">
        <f t="shared" si="23"/>
        <v>0</v>
      </c>
      <c r="AM49" s="52">
        <f t="shared" si="24"/>
        <v>0</v>
      </c>
      <c r="AN49" s="13"/>
      <c r="AO49" s="14">
        <f t="shared" si="25"/>
        <v>0</v>
      </c>
      <c r="AP49" s="14"/>
      <c r="AQ49" s="14">
        <f t="shared" si="26"/>
        <v>0</v>
      </c>
      <c r="AR49" s="52">
        <f t="shared" si="27"/>
        <v>0</v>
      </c>
      <c r="AS49" s="23">
        <v>0.039</v>
      </c>
      <c r="AT49" s="54">
        <f t="shared" si="0"/>
        <v>1793.8908</v>
      </c>
      <c r="AU49" s="23">
        <v>0.0575</v>
      </c>
      <c r="AV49" s="54">
        <f t="shared" si="1"/>
        <v>2667.8376000000003</v>
      </c>
      <c r="AW49" s="23">
        <v>0.088</v>
      </c>
      <c r="AX49" s="16">
        <f t="shared" si="2"/>
        <v>4047.7536</v>
      </c>
      <c r="AY49" s="23">
        <v>1.597</v>
      </c>
      <c r="AZ49" s="16">
        <f t="shared" si="28"/>
        <v>42850.2249</v>
      </c>
      <c r="BA49" s="16">
        <v>0.993</v>
      </c>
      <c r="BB49" s="16">
        <f t="shared" si="29"/>
        <v>19031.3415</v>
      </c>
      <c r="BC49" s="54">
        <f t="shared" si="30"/>
        <v>61881.566399999996</v>
      </c>
      <c r="BD49" s="22">
        <v>0.069</v>
      </c>
      <c r="BE49" s="52">
        <f t="shared" si="3"/>
        <v>3173.8068000000003</v>
      </c>
      <c r="BF49" s="18"/>
      <c r="BG49" s="17"/>
      <c r="BH49" s="2"/>
      <c r="BI49" s="2"/>
    </row>
    <row r="50" spans="1:61" ht="12" customHeight="1" outlineLevel="2">
      <c r="A50" s="92" t="s">
        <v>41</v>
      </c>
      <c r="B50" s="92"/>
      <c r="C50" s="8">
        <v>3458.6</v>
      </c>
      <c r="D50" s="8">
        <v>142</v>
      </c>
      <c r="E50" s="9">
        <v>8.72</v>
      </c>
      <c r="F50" s="10">
        <f t="shared" si="4"/>
        <v>211112.94400000002</v>
      </c>
      <c r="G50" s="10">
        <v>11.916</v>
      </c>
      <c r="H50" s="10">
        <f t="shared" si="5"/>
        <v>206063.388</v>
      </c>
      <c r="I50" s="47">
        <f t="shared" si="6"/>
        <v>417176.33200000005</v>
      </c>
      <c r="J50" s="9">
        <v>3.771</v>
      </c>
      <c r="K50" s="10">
        <f t="shared" si="7"/>
        <v>91296.6642</v>
      </c>
      <c r="L50" s="10">
        <v>3.459</v>
      </c>
      <c r="M50" s="10">
        <f t="shared" si="8"/>
        <v>59816.487</v>
      </c>
      <c r="N50" s="47">
        <f t="shared" si="9"/>
        <v>151113.1512</v>
      </c>
      <c r="O50" s="21">
        <v>3.595</v>
      </c>
      <c r="P50" s="12">
        <f t="shared" si="10"/>
        <v>87035.66900000001</v>
      </c>
      <c r="Q50" s="12">
        <v>3.802</v>
      </c>
      <c r="R50" s="12">
        <f t="shared" si="11"/>
        <v>65747.986</v>
      </c>
      <c r="S50" s="51">
        <f t="shared" si="12"/>
        <v>152783.65500000003</v>
      </c>
      <c r="T50" s="11">
        <v>3.315</v>
      </c>
      <c r="U50" s="12">
        <f t="shared" si="13"/>
        <v>80256.813</v>
      </c>
      <c r="V50" s="12">
        <v>3.514</v>
      </c>
      <c r="W50" s="12">
        <f t="shared" si="14"/>
        <v>60767.602</v>
      </c>
      <c r="X50" s="51">
        <f t="shared" si="15"/>
        <v>141024.41499999998</v>
      </c>
      <c r="Y50" s="21">
        <v>57</v>
      </c>
      <c r="Z50" s="12">
        <f t="shared" si="16"/>
        <v>48564</v>
      </c>
      <c r="AA50" s="12">
        <v>62.5</v>
      </c>
      <c r="AB50" s="12">
        <f t="shared" si="17"/>
        <v>53250</v>
      </c>
      <c r="AC50" s="51">
        <f t="shared" si="18"/>
        <v>101814</v>
      </c>
      <c r="AD50" s="11">
        <v>1.624</v>
      </c>
      <c r="AE50" s="12">
        <f t="shared" si="19"/>
        <v>39317.3648</v>
      </c>
      <c r="AF50" s="12">
        <v>1.549</v>
      </c>
      <c r="AG50" s="12">
        <f t="shared" si="20"/>
        <v>26786.856999999996</v>
      </c>
      <c r="AH50" s="51">
        <f t="shared" si="21"/>
        <v>66104.2218</v>
      </c>
      <c r="AI50" s="13"/>
      <c r="AJ50" s="14">
        <f t="shared" si="22"/>
        <v>0</v>
      </c>
      <c r="AK50" s="14"/>
      <c r="AL50" s="14">
        <f t="shared" si="23"/>
        <v>0</v>
      </c>
      <c r="AM50" s="52">
        <f t="shared" si="24"/>
        <v>0</v>
      </c>
      <c r="AN50" s="13"/>
      <c r="AO50" s="14">
        <f t="shared" si="25"/>
        <v>0</v>
      </c>
      <c r="AP50" s="14"/>
      <c r="AQ50" s="14">
        <f t="shared" si="26"/>
        <v>0</v>
      </c>
      <c r="AR50" s="52">
        <f t="shared" si="27"/>
        <v>0</v>
      </c>
      <c r="AS50" s="23">
        <v>0.039</v>
      </c>
      <c r="AT50" s="54">
        <f t="shared" si="0"/>
        <v>1618.6247999999998</v>
      </c>
      <c r="AU50" s="23">
        <v>0.0575</v>
      </c>
      <c r="AV50" s="54">
        <f t="shared" si="1"/>
        <v>2407.1856000000002</v>
      </c>
      <c r="AW50" s="23">
        <v>0.088</v>
      </c>
      <c r="AX50" s="16">
        <f t="shared" si="2"/>
        <v>3652.2816000000003</v>
      </c>
      <c r="AY50" s="23">
        <v>1.597</v>
      </c>
      <c r="AZ50" s="16">
        <f t="shared" si="28"/>
        <v>38663.6894</v>
      </c>
      <c r="BA50" s="16">
        <v>0.993</v>
      </c>
      <c r="BB50" s="16">
        <f t="shared" si="29"/>
        <v>17171.949</v>
      </c>
      <c r="BC50" s="54">
        <f t="shared" si="30"/>
        <v>55835.6384</v>
      </c>
      <c r="BD50" s="22">
        <v>0.069</v>
      </c>
      <c r="BE50" s="52">
        <f t="shared" si="3"/>
        <v>2863.7208</v>
      </c>
      <c r="BF50" s="18"/>
      <c r="BG50" s="17"/>
      <c r="BH50" s="2"/>
      <c r="BI50" s="2"/>
    </row>
    <row r="51" spans="1:61" ht="12" customHeight="1" outlineLevel="2">
      <c r="A51" s="92" t="s">
        <v>42</v>
      </c>
      <c r="B51" s="92"/>
      <c r="C51" s="8">
        <v>3565.6</v>
      </c>
      <c r="D51" s="8">
        <v>129</v>
      </c>
      <c r="E51" s="9">
        <v>8.72</v>
      </c>
      <c r="F51" s="10">
        <f t="shared" si="4"/>
        <v>217644.22400000002</v>
      </c>
      <c r="G51" s="10">
        <v>11.916</v>
      </c>
      <c r="H51" s="10">
        <f t="shared" si="5"/>
        <v>212438.44799999997</v>
      </c>
      <c r="I51" s="47">
        <f t="shared" si="6"/>
        <v>430082.672</v>
      </c>
      <c r="J51" s="9">
        <v>3.771</v>
      </c>
      <c r="K51" s="10">
        <f t="shared" si="7"/>
        <v>94121.14319999999</v>
      </c>
      <c r="L51" s="10">
        <v>3.459</v>
      </c>
      <c r="M51" s="10">
        <f t="shared" si="8"/>
        <v>61667.052</v>
      </c>
      <c r="N51" s="47">
        <f t="shared" si="9"/>
        <v>155788.1952</v>
      </c>
      <c r="O51" s="21">
        <v>3.595</v>
      </c>
      <c r="P51" s="12">
        <f t="shared" si="10"/>
        <v>89728.32400000001</v>
      </c>
      <c r="Q51" s="12">
        <v>3.802</v>
      </c>
      <c r="R51" s="12">
        <f t="shared" si="11"/>
        <v>67782.056</v>
      </c>
      <c r="S51" s="51">
        <f t="shared" si="12"/>
        <v>157510.38</v>
      </c>
      <c r="T51" s="11">
        <v>3.315</v>
      </c>
      <c r="U51" s="12">
        <f t="shared" si="13"/>
        <v>82739.74799999999</v>
      </c>
      <c r="V51" s="12">
        <v>3.514</v>
      </c>
      <c r="W51" s="12">
        <f t="shared" si="14"/>
        <v>62647.592</v>
      </c>
      <c r="X51" s="51">
        <f t="shared" si="15"/>
        <v>145387.34</v>
      </c>
      <c r="Y51" s="21">
        <v>57</v>
      </c>
      <c r="Z51" s="12">
        <f t="shared" si="16"/>
        <v>44118</v>
      </c>
      <c r="AA51" s="12">
        <v>62.5</v>
      </c>
      <c r="AB51" s="12">
        <f t="shared" si="17"/>
        <v>48375</v>
      </c>
      <c r="AC51" s="51">
        <f t="shared" si="18"/>
        <v>92493</v>
      </c>
      <c r="AD51" s="11">
        <v>1.624</v>
      </c>
      <c r="AE51" s="12">
        <f t="shared" si="19"/>
        <v>40533.7408</v>
      </c>
      <c r="AF51" s="12">
        <v>1.549</v>
      </c>
      <c r="AG51" s="12">
        <f t="shared" si="20"/>
        <v>27615.571999999996</v>
      </c>
      <c r="AH51" s="51">
        <f t="shared" si="21"/>
        <v>68149.3128</v>
      </c>
      <c r="AI51" s="13"/>
      <c r="AJ51" s="14">
        <f t="shared" si="22"/>
        <v>0</v>
      </c>
      <c r="AK51" s="14"/>
      <c r="AL51" s="14">
        <f t="shared" si="23"/>
        <v>0</v>
      </c>
      <c r="AM51" s="52">
        <f t="shared" si="24"/>
        <v>0</v>
      </c>
      <c r="AN51" s="13"/>
      <c r="AO51" s="14">
        <f t="shared" si="25"/>
        <v>0</v>
      </c>
      <c r="AP51" s="14"/>
      <c r="AQ51" s="14">
        <f t="shared" si="26"/>
        <v>0</v>
      </c>
      <c r="AR51" s="52">
        <f t="shared" si="27"/>
        <v>0</v>
      </c>
      <c r="AS51" s="23">
        <v>0.039</v>
      </c>
      <c r="AT51" s="54">
        <f t="shared" si="0"/>
        <v>1668.7007999999998</v>
      </c>
      <c r="AU51" s="23">
        <v>0.0575</v>
      </c>
      <c r="AV51" s="54">
        <f t="shared" si="1"/>
        <v>2481.6576</v>
      </c>
      <c r="AW51" s="23">
        <v>0.088</v>
      </c>
      <c r="AX51" s="16">
        <f t="shared" si="2"/>
        <v>3765.2736</v>
      </c>
      <c r="AY51" s="23">
        <v>1.597</v>
      </c>
      <c r="AZ51" s="16">
        <f t="shared" si="28"/>
        <v>39859.8424</v>
      </c>
      <c r="BA51" s="16">
        <v>0.993</v>
      </c>
      <c r="BB51" s="16">
        <f t="shared" si="29"/>
        <v>17703.203999999998</v>
      </c>
      <c r="BC51" s="54">
        <f t="shared" si="30"/>
        <v>57563.0464</v>
      </c>
      <c r="BD51" s="22">
        <v>0.069</v>
      </c>
      <c r="BE51" s="52">
        <f t="shared" si="3"/>
        <v>2952.3168</v>
      </c>
      <c r="BF51" s="18"/>
      <c r="BG51" s="17"/>
      <c r="BH51" s="2"/>
      <c r="BI51" s="2"/>
    </row>
    <row r="52" spans="1:61" ht="12" customHeight="1" outlineLevel="2">
      <c r="A52" s="92" t="s">
        <v>43</v>
      </c>
      <c r="B52" s="92"/>
      <c r="C52" s="8">
        <v>3578.3</v>
      </c>
      <c r="D52" s="8">
        <v>136</v>
      </c>
      <c r="E52" s="9">
        <v>8.72</v>
      </c>
      <c r="F52" s="10">
        <f t="shared" si="4"/>
        <v>218419.43200000003</v>
      </c>
      <c r="G52" s="10">
        <v>11.916</v>
      </c>
      <c r="H52" s="10">
        <f t="shared" si="5"/>
        <v>213195.11400000003</v>
      </c>
      <c r="I52" s="47">
        <f t="shared" si="6"/>
        <v>431614.5460000001</v>
      </c>
      <c r="J52" s="9">
        <v>3.771</v>
      </c>
      <c r="K52" s="10">
        <f t="shared" si="7"/>
        <v>94456.3851</v>
      </c>
      <c r="L52" s="10">
        <v>3.459</v>
      </c>
      <c r="M52" s="10">
        <f t="shared" si="8"/>
        <v>61886.698500000006</v>
      </c>
      <c r="N52" s="47">
        <f t="shared" si="9"/>
        <v>156343.0836</v>
      </c>
      <c r="O52" s="21">
        <v>3.595</v>
      </c>
      <c r="P52" s="12">
        <f t="shared" si="10"/>
        <v>90047.91950000002</v>
      </c>
      <c r="Q52" s="12">
        <v>3.802</v>
      </c>
      <c r="R52" s="12">
        <f t="shared" si="11"/>
        <v>68023.48300000001</v>
      </c>
      <c r="S52" s="51">
        <f t="shared" si="12"/>
        <v>158071.40250000003</v>
      </c>
      <c r="T52" s="11">
        <v>3.315</v>
      </c>
      <c r="U52" s="12">
        <f t="shared" si="13"/>
        <v>83034.4515</v>
      </c>
      <c r="V52" s="12">
        <v>3.514</v>
      </c>
      <c r="W52" s="12">
        <f t="shared" si="14"/>
        <v>62870.73100000001</v>
      </c>
      <c r="X52" s="51">
        <f t="shared" si="15"/>
        <v>145905.1825</v>
      </c>
      <c r="Y52" s="21">
        <v>57</v>
      </c>
      <c r="Z52" s="12">
        <f t="shared" si="16"/>
        <v>46512</v>
      </c>
      <c r="AA52" s="12">
        <v>62.5</v>
      </c>
      <c r="AB52" s="12">
        <f t="shared" si="17"/>
        <v>51000</v>
      </c>
      <c r="AC52" s="51">
        <f t="shared" si="18"/>
        <v>97512</v>
      </c>
      <c r="AD52" s="11">
        <v>1.624</v>
      </c>
      <c r="AE52" s="12">
        <f t="shared" si="19"/>
        <v>40678.114400000006</v>
      </c>
      <c r="AF52" s="12">
        <v>1.549</v>
      </c>
      <c r="AG52" s="12">
        <f t="shared" si="20"/>
        <v>27713.9335</v>
      </c>
      <c r="AH52" s="51">
        <f t="shared" si="21"/>
        <v>68392.0479</v>
      </c>
      <c r="AI52" s="13"/>
      <c r="AJ52" s="14">
        <f t="shared" si="22"/>
        <v>0</v>
      </c>
      <c r="AK52" s="14"/>
      <c r="AL52" s="14">
        <f t="shared" si="23"/>
        <v>0</v>
      </c>
      <c r="AM52" s="52">
        <f t="shared" si="24"/>
        <v>0</v>
      </c>
      <c r="AN52" s="13"/>
      <c r="AO52" s="14">
        <f t="shared" si="25"/>
        <v>0</v>
      </c>
      <c r="AP52" s="14"/>
      <c r="AQ52" s="14">
        <f t="shared" si="26"/>
        <v>0</v>
      </c>
      <c r="AR52" s="52">
        <f t="shared" si="27"/>
        <v>0</v>
      </c>
      <c r="AS52" s="23">
        <v>0.039</v>
      </c>
      <c r="AT52" s="54">
        <f t="shared" si="0"/>
        <v>1674.6444</v>
      </c>
      <c r="AU52" s="23">
        <v>0.0575</v>
      </c>
      <c r="AV52" s="54">
        <f t="shared" si="1"/>
        <v>2490.4968000000003</v>
      </c>
      <c r="AW52" s="23">
        <v>0.088</v>
      </c>
      <c r="AX52" s="16">
        <f t="shared" si="2"/>
        <v>3778.6848000000005</v>
      </c>
      <c r="AY52" s="23">
        <v>1.597</v>
      </c>
      <c r="AZ52" s="16">
        <f t="shared" si="28"/>
        <v>40001.81570000001</v>
      </c>
      <c r="BA52" s="16">
        <v>0.993</v>
      </c>
      <c r="BB52" s="16">
        <f t="shared" si="29"/>
        <v>17766.2595</v>
      </c>
      <c r="BC52" s="54">
        <f t="shared" si="30"/>
        <v>57768.07520000001</v>
      </c>
      <c r="BD52" s="22">
        <v>0.069</v>
      </c>
      <c r="BE52" s="52">
        <f t="shared" si="3"/>
        <v>2962.8324000000002</v>
      </c>
      <c r="BF52" s="18"/>
      <c r="BG52" s="17"/>
      <c r="BH52" s="2"/>
      <c r="BI52" s="2"/>
    </row>
    <row r="53" spans="1:61" ht="12" customHeight="1" outlineLevel="2">
      <c r="A53" s="92" t="s">
        <v>44</v>
      </c>
      <c r="B53" s="92"/>
      <c r="C53" s="8">
        <v>3533.7</v>
      </c>
      <c r="D53" s="8">
        <v>113</v>
      </c>
      <c r="E53" s="9">
        <v>8.72</v>
      </c>
      <c r="F53" s="10">
        <f t="shared" si="4"/>
        <v>215697.048</v>
      </c>
      <c r="G53" s="10">
        <v>11.916</v>
      </c>
      <c r="H53" s="10">
        <f t="shared" si="5"/>
        <v>210537.846</v>
      </c>
      <c r="I53" s="47">
        <f t="shared" si="6"/>
        <v>426234.894</v>
      </c>
      <c r="J53" s="9">
        <v>3.771</v>
      </c>
      <c r="K53" s="10">
        <f t="shared" si="7"/>
        <v>93279.0789</v>
      </c>
      <c r="L53" s="10">
        <v>3.459</v>
      </c>
      <c r="M53" s="10">
        <f t="shared" si="8"/>
        <v>61115.3415</v>
      </c>
      <c r="N53" s="47">
        <f t="shared" si="9"/>
        <v>154394.4204</v>
      </c>
      <c r="O53" s="21">
        <v>3.595</v>
      </c>
      <c r="P53" s="12">
        <f t="shared" si="10"/>
        <v>88925.5605</v>
      </c>
      <c r="Q53" s="12">
        <v>3.802</v>
      </c>
      <c r="R53" s="12">
        <f t="shared" si="11"/>
        <v>67175.637</v>
      </c>
      <c r="S53" s="51">
        <f t="shared" si="12"/>
        <v>156101.1975</v>
      </c>
      <c r="T53" s="11">
        <v>3.315</v>
      </c>
      <c r="U53" s="12">
        <f t="shared" si="13"/>
        <v>81999.5085</v>
      </c>
      <c r="V53" s="12">
        <v>3.514</v>
      </c>
      <c r="W53" s="12">
        <f t="shared" si="14"/>
        <v>62087.109</v>
      </c>
      <c r="X53" s="51">
        <f t="shared" si="15"/>
        <v>144086.6175</v>
      </c>
      <c r="Y53" s="21">
        <v>57</v>
      </c>
      <c r="Z53" s="12">
        <f t="shared" si="16"/>
        <v>38646</v>
      </c>
      <c r="AA53" s="12">
        <v>62.5</v>
      </c>
      <c r="AB53" s="12">
        <f t="shared" si="17"/>
        <v>42375</v>
      </c>
      <c r="AC53" s="51">
        <f t="shared" si="18"/>
        <v>81021</v>
      </c>
      <c r="AD53" s="11">
        <v>1.624</v>
      </c>
      <c r="AE53" s="12">
        <f t="shared" si="19"/>
        <v>40171.1016</v>
      </c>
      <c r="AF53" s="12">
        <v>1.549</v>
      </c>
      <c r="AG53" s="12">
        <f t="shared" si="20"/>
        <v>27368.506499999996</v>
      </c>
      <c r="AH53" s="51">
        <f t="shared" si="21"/>
        <v>67539.6081</v>
      </c>
      <c r="AI53" s="13"/>
      <c r="AJ53" s="14">
        <f t="shared" si="22"/>
        <v>0</v>
      </c>
      <c r="AK53" s="14"/>
      <c r="AL53" s="14">
        <f t="shared" si="23"/>
        <v>0</v>
      </c>
      <c r="AM53" s="52">
        <f t="shared" si="24"/>
        <v>0</v>
      </c>
      <c r="AN53" s="13"/>
      <c r="AO53" s="14">
        <f t="shared" si="25"/>
        <v>0</v>
      </c>
      <c r="AP53" s="14"/>
      <c r="AQ53" s="14">
        <f t="shared" si="26"/>
        <v>0</v>
      </c>
      <c r="AR53" s="52">
        <f t="shared" si="27"/>
        <v>0</v>
      </c>
      <c r="AS53" s="23">
        <v>0.039</v>
      </c>
      <c r="AT53" s="54">
        <f t="shared" si="0"/>
        <v>1653.7715999999998</v>
      </c>
      <c r="AU53" s="23">
        <v>0.0575</v>
      </c>
      <c r="AV53" s="54">
        <f t="shared" si="1"/>
        <v>2459.4552</v>
      </c>
      <c r="AW53" s="23">
        <v>0.088</v>
      </c>
      <c r="AX53" s="16">
        <f t="shared" si="2"/>
        <v>3731.5872</v>
      </c>
      <c r="AY53" s="23">
        <v>1.597</v>
      </c>
      <c r="AZ53" s="16">
        <f t="shared" si="28"/>
        <v>39503.232299999996</v>
      </c>
      <c r="BA53" s="16">
        <v>0.993</v>
      </c>
      <c r="BB53" s="16">
        <f t="shared" si="29"/>
        <v>17544.820499999998</v>
      </c>
      <c r="BC53" s="54">
        <f t="shared" si="30"/>
        <v>57048.05279999999</v>
      </c>
      <c r="BD53" s="22">
        <v>0.069</v>
      </c>
      <c r="BE53" s="52">
        <f t="shared" si="3"/>
        <v>2925.9036</v>
      </c>
      <c r="BF53" s="18"/>
      <c r="BG53" s="17"/>
      <c r="BH53" s="2"/>
      <c r="BI53" s="2"/>
    </row>
    <row r="54" spans="1:61" ht="12" customHeight="1" outlineLevel="2">
      <c r="A54" s="92" t="s">
        <v>45</v>
      </c>
      <c r="B54" s="92"/>
      <c r="C54" s="8">
        <v>3530.8</v>
      </c>
      <c r="D54" s="8">
        <v>144</v>
      </c>
      <c r="E54" s="9">
        <v>8.72</v>
      </c>
      <c r="F54" s="10">
        <f t="shared" si="4"/>
        <v>215520.03200000004</v>
      </c>
      <c r="G54" s="10">
        <v>11.916</v>
      </c>
      <c r="H54" s="10">
        <f t="shared" si="5"/>
        <v>210365.064</v>
      </c>
      <c r="I54" s="47">
        <f t="shared" si="6"/>
        <v>425885.096</v>
      </c>
      <c r="J54" s="9">
        <v>3.771</v>
      </c>
      <c r="K54" s="10">
        <f t="shared" si="7"/>
        <v>93202.5276</v>
      </c>
      <c r="L54" s="10">
        <v>3.459</v>
      </c>
      <c r="M54" s="10">
        <f t="shared" si="8"/>
        <v>61065.18600000001</v>
      </c>
      <c r="N54" s="47">
        <f t="shared" si="9"/>
        <v>154267.71360000002</v>
      </c>
      <c r="O54" s="21">
        <v>3.595</v>
      </c>
      <c r="P54" s="12">
        <f t="shared" si="10"/>
        <v>88852.58200000001</v>
      </c>
      <c r="Q54" s="12">
        <v>3.802</v>
      </c>
      <c r="R54" s="12">
        <f t="shared" si="11"/>
        <v>67120.50800000002</v>
      </c>
      <c r="S54" s="51">
        <f t="shared" si="12"/>
        <v>155973.09000000003</v>
      </c>
      <c r="T54" s="11">
        <v>3.315</v>
      </c>
      <c r="U54" s="12">
        <f t="shared" si="13"/>
        <v>81932.21399999999</v>
      </c>
      <c r="V54" s="12">
        <v>3.514</v>
      </c>
      <c r="W54" s="12">
        <f t="shared" si="14"/>
        <v>62036.156</v>
      </c>
      <c r="X54" s="51">
        <f t="shared" si="15"/>
        <v>143968.37</v>
      </c>
      <c r="Y54" s="21">
        <v>57</v>
      </c>
      <c r="Z54" s="12">
        <f t="shared" si="16"/>
        <v>49248</v>
      </c>
      <c r="AA54" s="12">
        <v>62.5</v>
      </c>
      <c r="AB54" s="12">
        <f t="shared" si="17"/>
        <v>54000</v>
      </c>
      <c r="AC54" s="51">
        <f t="shared" si="18"/>
        <v>103248</v>
      </c>
      <c r="AD54" s="11">
        <v>1.624</v>
      </c>
      <c r="AE54" s="12">
        <f t="shared" si="19"/>
        <v>40138.1344</v>
      </c>
      <c r="AF54" s="12">
        <v>1.549</v>
      </c>
      <c r="AG54" s="12">
        <f t="shared" si="20"/>
        <v>27346.046</v>
      </c>
      <c r="AH54" s="51">
        <f t="shared" si="21"/>
        <v>67484.1804</v>
      </c>
      <c r="AI54" s="13"/>
      <c r="AJ54" s="14">
        <f t="shared" si="22"/>
        <v>0</v>
      </c>
      <c r="AK54" s="14"/>
      <c r="AL54" s="14">
        <f t="shared" si="23"/>
        <v>0</v>
      </c>
      <c r="AM54" s="52">
        <f t="shared" si="24"/>
        <v>0</v>
      </c>
      <c r="AN54" s="13"/>
      <c r="AO54" s="14">
        <f t="shared" si="25"/>
        <v>0</v>
      </c>
      <c r="AP54" s="14"/>
      <c r="AQ54" s="14">
        <f t="shared" si="26"/>
        <v>0</v>
      </c>
      <c r="AR54" s="52">
        <f t="shared" si="27"/>
        <v>0</v>
      </c>
      <c r="AS54" s="23">
        <v>0.039</v>
      </c>
      <c r="AT54" s="54">
        <f t="shared" si="0"/>
        <v>1652.4144</v>
      </c>
      <c r="AU54" s="23">
        <v>0.0575</v>
      </c>
      <c r="AV54" s="54">
        <f t="shared" si="1"/>
        <v>2457.4368000000004</v>
      </c>
      <c r="AW54" s="23">
        <v>0.088</v>
      </c>
      <c r="AX54" s="16">
        <f t="shared" si="2"/>
        <v>3728.5248</v>
      </c>
      <c r="AY54" s="23">
        <v>1.597</v>
      </c>
      <c r="AZ54" s="16">
        <f t="shared" si="28"/>
        <v>39470.813200000004</v>
      </c>
      <c r="BA54" s="16">
        <v>0.993</v>
      </c>
      <c r="BB54" s="16">
        <f t="shared" si="29"/>
        <v>17530.422</v>
      </c>
      <c r="BC54" s="54">
        <f t="shared" si="30"/>
        <v>57001.2352</v>
      </c>
      <c r="BD54" s="22">
        <v>0.069</v>
      </c>
      <c r="BE54" s="52">
        <f t="shared" si="3"/>
        <v>2923.5024000000003</v>
      </c>
      <c r="BF54" s="18"/>
      <c r="BG54" s="17"/>
      <c r="BH54" s="2"/>
      <c r="BI54" s="2"/>
    </row>
    <row r="55" spans="1:61" ht="12" customHeight="1" outlineLevel="2">
      <c r="A55" s="92" t="s">
        <v>46</v>
      </c>
      <c r="B55" s="92"/>
      <c r="C55" s="8">
        <v>3455.8</v>
      </c>
      <c r="D55" s="8">
        <v>135</v>
      </c>
      <c r="E55" s="9">
        <v>8.72</v>
      </c>
      <c r="F55" s="10">
        <f t="shared" si="4"/>
        <v>210942.03200000004</v>
      </c>
      <c r="G55" s="10">
        <v>11.916</v>
      </c>
      <c r="H55" s="10">
        <f t="shared" si="5"/>
        <v>205896.56400000004</v>
      </c>
      <c r="I55" s="47">
        <f t="shared" si="6"/>
        <v>416838.5960000001</v>
      </c>
      <c r="J55" s="9">
        <v>3.771</v>
      </c>
      <c r="K55" s="10">
        <f t="shared" si="7"/>
        <v>91222.75259999999</v>
      </c>
      <c r="L55" s="10">
        <v>3.459</v>
      </c>
      <c r="M55" s="10">
        <f t="shared" si="8"/>
        <v>59768.06100000001</v>
      </c>
      <c r="N55" s="47">
        <f t="shared" si="9"/>
        <v>150990.8136</v>
      </c>
      <c r="O55" s="21">
        <v>3.595</v>
      </c>
      <c r="P55" s="12">
        <f t="shared" si="10"/>
        <v>86965.20700000001</v>
      </c>
      <c r="Q55" s="12">
        <v>3.802</v>
      </c>
      <c r="R55" s="12">
        <f t="shared" si="11"/>
        <v>65694.758</v>
      </c>
      <c r="S55" s="51">
        <f t="shared" si="12"/>
        <v>152659.96500000003</v>
      </c>
      <c r="T55" s="11">
        <v>3.315</v>
      </c>
      <c r="U55" s="12">
        <f t="shared" si="13"/>
        <v>80191.83899999999</v>
      </c>
      <c r="V55" s="12">
        <v>3.514</v>
      </c>
      <c r="W55" s="12">
        <f t="shared" si="14"/>
        <v>60718.406</v>
      </c>
      <c r="X55" s="51">
        <f t="shared" si="15"/>
        <v>140910.245</v>
      </c>
      <c r="Y55" s="21">
        <v>57</v>
      </c>
      <c r="Z55" s="12">
        <f t="shared" si="16"/>
        <v>46170</v>
      </c>
      <c r="AA55" s="12">
        <v>62.5</v>
      </c>
      <c r="AB55" s="12">
        <f t="shared" si="17"/>
        <v>50625</v>
      </c>
      <c r="AC55" s="51">
        <f t="shared" si="18"/>
        <v>96795</v>
      </c>
      <c r="AD55" s="11">
        <v>1.624</v>
      </c>
      <c r="AE55" s="12">
        <f t="shared" si="19"/>
        <v>39285.534400000004</v>
      </c>
      <c r="AF55" s="12">
        <v>1.549</v>
      </c>
      <c r="AG55" s="12">
        <f t="shared" si="20"/>
        <v>26765.171</v>
      </c>
      <c r="AH55" s="51">
        <f t="shared" si="21"/>
        <v>66050.7054</v>
      </c>
      <c r="AI55" s="13"/>
      <c r="AJ55" s="14">
        <f t="shared" si="22"/>
        <v>0</v>
      </c>
      <c r="AK55" s="14"/>
      <c r="AL55" s="14">
        <f t="shared" si="23"/>
        <v>0</v>
      </c>
      <c r="AM55" s="52">
        <f t="shared" si="24"/>
        <v>0</v>
      </c>
      <c r="AN55" s="13"/>
      <c r="AO55" s="14">
        <f t="shared" si="25"/>
        <v>0</v>
      </c>
      <c r="AP55" s="14"/>
      <c r="AQ55" s="14">
        <f t="shared" si="26"/>
        <v>0</v>
      </c>
      <c r="AR55" s="52">
        <f t="shared" si="27"/>
        <v>0</v>
      </c>
      <c r="AS55" s="23">
        <v>0.039</v>
      </c>
      <c r="AT55" s="54">
        <f t="shared" si="0"/>
        <v>1617.3144</v>
      </c>
      <c r="AU55" s="23">
        <v>0.0575</v>
      </c>
      <c r="AV55" s="54">
        <f t="shared" si="1"/>
        <v>2405.2368</v>
      </c>
      <c r="AW55" s="23">
        <v>0.088</v>
      </c>
      <c r="AX55" s="16">
        <f t="shared" si="2"/>
        <v>3649.3248000000003</v>
      </c>
      <c r="AY55" s="23">
        <v>1.597</v>
      </c>
      <c r="AZ55" s="16">
        <f t="shared" si="28"/>
        <v>38632.3882</v>
      </c>
      <c r="BA55" s="16">
        <v>0.993</v>
      </c>
      <c r="BB55" s="16">
        <f t="shared" si="29"/>
        <v>17158.047</v>
      </c>
      <c r="BC55" s="54">
        <f t="shared" si="30"/>
        <v>55790.4352</v>
      </c>
      <c r="BD55" s="22">
        <v>0.069</v>
      </c>
      <c r="BE55" s="52">
        <f t="shared" si="3"/>
        <v>2861.4024000000004</v>
      </c>
      <c r="BF55" s="18"/>
      <c r="BG55" s="17"/>
      <c r="BH55" s="2"/>
      <c r="BI55" s="2"/>
    </row>
    <row r="56" spans="1:61" ht="12.75" customHeight="1">
      <c r="A56" s="95" t="s">
        <v>47</v>
      </c>
      <c r="B56" s="95"/>
      <c r="C56" s="28">
        <f>SUM(C10:C55)</f>
        <v>180018.8</v>
      </c>
      <c r="D56" s="28">
        <f>SUM(D10:D55)</f>
        <v>7001</v>
      </c>
      <c r="E56" s="29"/>
      <c r="F56" s="1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1"/>
      <c r="AE56" s="30"/>
      <c r="AF56" s="30"/>
      <c r="AG56" s="30"/>
      <c r="AH56" s="12"/>
      <c r="AI56" s="32"/>
      <c r="AJ56" s="33"/>
      <c r="AK56" s="33"/>
      <c r="AL56" s="33"/>
      <c r="AM56" s="33"/>
      <c r="AN56" s="32"/>
      <c r="AO56" s="32"/>
      <c r="AP56" s="32"/>
      <c r="AQ56" s="32"/>
      <c r="AR56" s="32"/>
      <c r="AS56" s="34"/>
      <c r="AT56" s="35"/>
      <c r="AU56" s="34"/>
      <c r="AV56" s="55"/>
      <c r="AW56" s="34"/>
      <c r="AX56" s="35"/>
      <c r="AY56" s="34"/>
      <c r="AZ56" s="35"/>
      <c r="BA56" s="35"/>
      <c r="BB56" s="35"/>
      <c r="BC56" s="35"/>
      <c r="BD56" s="32"/>
      <c r="BE56" s="33"/>
      <c r="BF56" s="18"/>
      <c r="BG56" s="18"/>
      <c r="BH56" s="2"/>
      <c r="BI56" s="2"/>
    </row>
    <row r="57" spans="1:61" ht="15">
      <c r="A57" s="5"/>
      <c r="B57" s="5"/>
      <c r="C57" s="5"/>
      <c r="D57" s="5"/>
      <c r="E57" s="5"/>
      <c r="F57" s="5"/>
      <c r="G57" s="5"/>
      <c r="H57" s="5"/>
      <c r="I57" s="57">
        <f>SUM(I10:I55)</f>
        <v>21542912.576399997</v>
      </c>
      <c r="J57" s="5"/>
      <c r="K57" s="5"/>
      <c r="L57" s="5"/>
      <c r="M57" s="5"/>
      <c r="N57" s="57">
        <f>SUM(N10:N55)</f>
        <v>7555614.094400001</v>
      </c>
      <c r="O57" s="5"/>
      <c r="P57" s="5"/>
      <c r="Q57" s="5"/>
      <c r="R57" s="5"/>
      <c r="S57" s="57">
        <f>SUM(S10:S55)</f>
        <v>7952330.490000001</v>
      </c>
      <c r="T57" s="5"/>
      <c r="U57" s="5"/>
      <c r="V57" s="5"/>
      <c r="W57" s="5"/>
      <c r="X57" s="57">
        <f>SUM(X10:X55)</f>
        <v>8418771.112399997</v>
      </c>
      <c r="Y57" s="5"/>
      <c r="Z57" s="5"/>
      <c r="AA57" s="5"/>
      <c r="AB57" s="5"/>
      <c r="AC57" s="5"/>
      <c r="AD57" s="5"/>
      <c r="AE57" s="5"/>
      <c r="AF57" s="5"/>
      <c r="AG57" s="5"/>
      <c r="AH57" s="12">
        <f>SUM(AH10:AH55)</f>
        <v>3444885.369199999</v>
      </c>
      <c r="AI57" s="36"/>
      <c r="AJ57" s="36"/>
      <c r="AK57" s="36"/>
      <c r="AL57" s="36"/>
      <c r="AM57" s="58">
        <f>SUM(AM10:AM55)</f>
        <v>913679.0284000001</v>
      </c>
      <c r="AN57" s="36"/>
      <c r="AO57" s="36"/>
      <c r="AP57" s="36"/>
      <c r="AQ57" s="36"/>
      <c r="AR57" s="36"/>
      <c r="AS57" s="4"/>
      <c r="AT57" s="17">
        <f>SUM(AT10:AT55)</f>
        <v>84248.79840000001</v>
      </c>
      <c r="AU57" s="4"/>
      <c r="AV57" s="17">
        <f>SUM(AV10:AV55)</f>
        <v>125293.08480000003</v>
      </c>
      <c r="AW57" s="4"/>
      <c r="AX57" s="17">
        <f>SUM(AX10:AX55)</f>
        <v>190099.8528</v>
      </c>
      <c r="AY57" s="4"/>
      <c r="AZ57" s="4"/>
      <c r="BA57" s="4"/>
      <c r="BB57" s="4"/>
      <c r="BC57" s="17">
        <f>SUM(BC10:BC55)</f>
        <v>2906223.5072000003</v>
      </c>
      <c r="BD57" s="36"/>
      <c r="BE57" s="58">
        <f>SUM(BE10:BE55)</f>
        <v>149178.02983200003</v>
      </c>
      <c r="BF57" s="18"/>
      <c r="BG57" s="17"/>
      <c r="BH57" s="2"/>
      <c r="BI57" s="2"/>
    </row>
    <row r="58" spans="1:61" ht="15">
      <c r="A58" s="5"/>
      <c r="B58" s="5"/>
      <c r="C58" s="5"/>
      <c r="D58" s="5"/>
      <c r="E58" s="5"/>
      <c r="F58" s="5"/>
      <c r="G58" s="5"/>
      <c r="H58" s="5"/>
      <c r="I58" s="57">
        <f>SUM(I10:I55)</f>
        <v>21542912.576399997</v>
      </c>
      <c r="J58" s="37"/>
      <c r="K58" s="37"/>
      <c r="L58" s="37"/>
      <c r="M58" s="37"/>
      <c r="N58" s="37">
        <f>SUM(N10:N55)</f>
        <v>7555614.094400001</v>
      </c>
      <c r="O58" s="5"/>
      <c r="P58" s="5"/>
      <c r="Q58" s="5"/>
      <c r="R58" s="5"/>
      <c r="S58" s="57">
        <f>SUM(S10:S55)</f>
        <v>7952330.490000001</v>
      </c>
      <c r="T58" s="5"/>
      <c r="U58" s="5"/>
      <c r="V58" s="5"/>
      <c r="W58" s="5"/>
      <c r="X58" s="57">
        <f>SUM(X10:X55)</f>
        <v>8418771.112399997</v>
      </c>
      <c r="Y58" s="5"/>
      <c r="Z58" s="5"/>
      <c r="AA58" s="5"/>
      <c r="AB58" s="5"/>
      <c r="AC58" s="5"/>
      <c r="AD58" s="5"/>
      <c r="AE58" s="5"/>
      <c r="AF58" s="5"/>
      <c r="AG58" s="5"/>
      <c r="AH58" s="12">
        <f>SUM(AH10:AH55)</f>
        <v>3444885.369199999</v>
      </c>
      <c r="AI58" s="4"/>
      <c r="AJ58" s="4"/>
      <c r="AK58" s="4"/>
      <c r="AL58" s="4"/>
      <c r="AM58" s="17">
        <f>SUM(AM10:AM55)</f>
        <v>913679.0284000001</v>
      </c>
      <c r="AN58" s="4"/>
      <c r="AO58" s="4"/>
      <c r="AP58" s="4"/>
      <c r="AQ58" s="4"/>
      <c r="AR58" s="4"/>
      <c r="AS58" s="4"/>
      <c r="AT58" s="17">
        <f>SUM(AT10:AT55)</f>
        <v>84248.79840000001</v>
      </c>
      <c r="AU58" s="4"/>
      <c r="AV58" s="17">
        <f>SUM(AV10:AV55)</f>
        <v>125293.08480000003</v>
      </c>
      <c r="AW58" s="4"/>
      <c r="AX58" s="17">
        <f>SUM(AX10:AX55)</f>
        <v>190099.8528</v>
      </c>
      <c r="AY58" s="4"/>
      <c r="AZ58" s="4"/>
      <c r="BA58" s="4"/>
      <c r="BB58" s="4"/>
      <c r="BC58" s="17">
        <f>SUM(BC10:BC55)</f>
        <v>2906223.5072000003</v>
      </c>
      <c r="BD58" s="4"/>
      <c r="BE58" s="17">
        <f>SUM(BE10:BE55)</f>
        <v>149178.02983200003</v>
      </c>
      <c r="BF58" s="18"/>
      <c r="BG58" s="17">
        <f>SUM(I58:BE58)</f>
        <v>53283235.94383198</v>
      </c>
      <c r="BH58" s="2"/>
      <c r="BI58" s="2"/>
    </row>
    <row r="59" spans="1:6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2"/>
      <c r="BG59" s="2"/>
      <c r="BH59" s="2"/>
      <c r="BI59" s="2"/>
    </row>
    <row r="60" spans="1:6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</sheetData>
  <sheetProtection/>
  <mergeCells count="103">
    <mergeCell ref="L8:L9"/>
    <mergeCell ref="M8:M9"/>
    <mergeCell ref="N8:N9"/>
    <mergeCell ref="K8:K9"/>
    <mergeCell ref="A54:B54"/>
    <mergeCell ref="A55:B55"/>
    <mergeCell ref="A42:B42"/>
    <mergeCell ref="A43:B43"/>
    <mergeCell ref="A44:B44"/>
    <mergeCell ref="A45:B45"/>
    <mergeCell ref="A56:B56"/>
    <mergeCell ref="A50:B50"/>
    <mergeCell ref="A51:B51"/>
    <mergeCell ref="A52:B52"/>
    <mergeCell ref="A53:B53"/>
    <mergeCell ref="A47:B47"/>
    <mergeCell ref="A48:B48"/>
    <mergeCell ref="A49:B49"/>
    <mergeCell ref="A46:B46"/>
    <mergeCell ref="A37:B37"/>
    <mergeCell ref="A38:B38"/>
    <mergeCell ref="A39:B39"/>
    <mergeCell ref="A40:B40"/>
    <mergeCell ref="A41:B41"/>
    <mergeCell ref="A33:B33"/>
    <mergeCell ref="A34:B34"/>
    <mergeCell ref="A35:B35"/>
    <mergeCell ref="A36:B36"/>
    <mergeCell ref="A28:B28"/>
    <mergeCell ref="A29:B29"/>
    <mergeCell ref="A30:B30"/>
    <mergeCell ref="A31:B31"/>
    <mergeCell ref="A32:B32"/>
    <mergeCell ref="A24:B24"/>
    <mergeCell ref="A25:B25"/>
    <mergeCell ref="A26:B26"/>
    <mergeCell ref="A27:B27"/>
    <mergeCell ref="A19:B19"/>
    <mergeCell ref="A20:B20"/>
    <mergeCell ref="A21:B21"/>
    <mergeCell ref="A22:B22"/>
    <mergeCell ref="A23:B23"/>
    <mergeCell ref="A16:B16"/>
    <mergeCell ref="A17:B17"/>
    <mergeCell ref="A18:B18"/>
    <mergeCell ref="A13:B13"/>
    <mergeCell ref="A14:B14"/>
    <mergeCell ref="A15:B15"/>
    <mergeCell ref="A10:B10"/>
    <mergeCell ref="A11:B11"/>
    <mergeCell ref="A12:B12"/>
    <mergeCell ref="A8:B8"/>
    <mergeCell ref="E8:E9"/>
    <mergeCell ref="J8:J9"/>
    <mergeCell ref="O8:O9"/>
    <mergeCell ref="F8:F9"/>
    <mergeCell ref="A1:AE1"/>
    <mergeCell ref="A2:AE2"/>
    <mergeCell ref="B4:AE4"/>
    <mergeCell ref="B6:AE6"/>
    <mergeCell ref="A9:B9"/>
    <mergeCell ref="T8:T9"/>
    <mergeCell ref="Y8:Y9"/>
    <mergeCell ref="U8:U9"/>
    <mergeCell ref="AT8:AT9"/>
    <mergeCell ref="AV8:AV9"/>
    <mergeCell ref="AI8:AI9"/>
    <mergeCell ref="AN8:AN9"/>
    <mergeCell ref="AS8:AS9"/>
    <mergeCell ref="AU8:AU9"/>
    <mergeCell ref="AW8:AW9"/>
    <mergeCell ref="AY8:AY9"/>
    <mergeCell ref="AX8:AX9"/>
    <mergeCell ref="AZ8:AZ9"/>
    <mergeCell ref="BE8:BE9"/>
    <mergeCell ref="BD8:BD9"/>
    <mergeCell ref="Z8:Z9"/>
    <mergeCell ref="AJ8:AJ9"/>
    <mergeCell ref="AO8:AO9"/>
    <mergeCell ref="AD8:AD9"/>
    <mergeCell ref="AE8:AE9"/>
    <mergeCell ref="V8:V9"/>
    <mergeCell ref="W8:W9"/>
    <mergeCell ref="X8:X9"/>
    <mergeCell ref="E7:I7"/>
    <mergeCell ref="J7:N7"/>
    <mergeCell ref="Q8:Q9"/>
    <mergeCell ref="R8:R9"/>
    <mergeCell ref="S8:S9"/>
    <mergeCell ref="O7:S7"/>
    <mergeCell ref="P8:P9"/>
    <mergeCell ref="G8:G9"/>
    <mergeCell ref="H8:H9"/>
    <mergeCell ref="I8:I9"/>
    <mergeCell ref="AU7:AV7"/>
    <mergeCell ref="AW7:AX7"/>
    <mergeCell ref="AY7:BC7"/>
    <mergeCell ref="T7:X7"/>
    <mergeCell ref="Y7:AC7"/>
    <mergeCell ref="AD7:AH7"/>
    <mergeCell ref="AI7:AM7"/>
    <mergeCell ref="AN7:AR7"/>
    <mergeCell ref="AS7:AT7"/>
  </mergeCells>
  <printOptions/>
  <pageMargins left="0.75" right="0.75" top="1" bottom="1" header="0.5" footer="0.5"/>
  <pageSetup fitToWidth="2" fitToHeight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KOVALCHUK</dc:creator>
  <cp:keywords/>
  <dc:description/>
  <cp:lastModifiedBy>Director</cp:lastModifiedBy>
  <cp:lastPrinted>2015-12-24T09:35:41Z</cp:lastPrinted>
  <dcterms:created xsi:type="dcterms:W3CDTF">2015-09-25T11:55:29Z</dcterms:created>
  <dcterms:modified xsi:type="dcterms:W3CDTF">2016-02-08T15:57:03Z</dcterms:modified>
  <cp:category/>
  <cp:version/>
  <cp:contentType/>
  <cp:contentStatus/>
  <cp:revision>1</cp:revision>
</cp:coreProperties>
</file>