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<sst xmlns="http://schemas.openxmlformats.org/spreadsheetml/2006/main" count="263" uniqueCount="142">
  <si>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</si>
  <si>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</si>
  <si>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</si>
  <si>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</si>
  <si>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</si>
  <si>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</si>
  <si>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</si>
  <si>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</si>
  <si>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</si>
  <si>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</si>
  <si>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</si>
  <si>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</si>
  <si>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</si>
  <si>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</si>
  <si>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</si>
  <si>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</si>
  <si>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</si>
  <si>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</si>
  <si>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</si>
  <si>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</si>
  <si>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</si>
  <si>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</si>
  <si>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</si>
  <si>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</si>
  <si>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</si>
  <si>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</si>
  <si>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</si>
  <si>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</si>
  <si>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</si>
  <si>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</si>
  <si>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</si>
  <si>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</si>
  <si>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</si>
  <si>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</si>
  <si>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</si>
  <si>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</si>
  <si>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</si>
  <si>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</si>
  <si>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</si>
  <si>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</si>
  <si>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</si>
  <si>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</si>
  <si>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</si>
  <si>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</si>
  <si>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</si>
  <si>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</si>
  <si>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</si>
  <si>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</si>
  <si>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</si>
  <si>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</si>
  <si>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</si>
  <si>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</si>
  <si>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</si>
  <si>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</si>
  <si>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</si>
  <si>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</si>
  <si>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</si>
  <si>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</si>
  <si>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</si>
  <si>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</si>
  <si>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</si>
  <si>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</si>
  <si>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</si>
  <si>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</si>
  <si>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</si>
  <si>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</si>
  <si>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</si>
  <si>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</si>
  <si>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</si>
  <si>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</si>
  <si>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</si>
  <si>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</si>
  <si>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</si>
  <si>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</si>
  <si>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</si>
  <si>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</si>
  <si>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</si>
  <si>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</si>
  <si>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</si>
  <si>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</si>
  <si>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</si>
  <si>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</si>
  <si>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</si>
  <si>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</si>
  <si>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</si>
  <si>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</si>
  <si>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</si>
  <si>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</si>
  <si>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</si>
  <si>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</si>
  <si>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</si>
  <si>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</si>
  <si>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</si>
  <si>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</si>
  <si>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</si>
  <si>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</si>
  <si>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</si>
  <si>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</si>
  <si>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</si>
  <si>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</si>
  <si>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</si>
  <si>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</si>
  <si>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</si>
  <si>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</si>
  <si>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</si>
  <si>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</si>
  <si>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</si>
  <si>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</si>
  <si>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</si>
  <si>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</si>
  <si>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</si>
  <si>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</si>
  <si>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</si>
  <si>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</si>
  <si>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</si>
  <si>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</si>
  <si>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</si>
  <si>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</si>
  <si>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</si>
  <si>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</si>
  <si>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</si>
  <si>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</si>
  <si>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</si>
  <si>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</si>
  <si>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</si>
  <si>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</si>
  <si>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</si>
  <si>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</si>
  <si>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</si>
  <si>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</si>
  <si>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</si>
  <si>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</si>
  <si>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</si>
  <si>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</si>
  <si>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</si>
  <si>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</si>
  <si>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</si>
  <si>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ЯНВАРЬ</t>
    </r>
    <r>
      <rPr>
        <b/>
        <sz val="14"/>
        <rFont val="Arial Cyr"/>
        <family val="2"/>
      </rPr>
      <t xml:space="preserve"> 2024 года</t>
    </r>
  </si>
  <si>
    <t xml:space="preserve">Показания ОДПУ, м3 ХВС на 20.12.2023 г. </t>
  </si>
  <si>
    <t>Показания ОДПУ, м3 ХВС на 21.01.2024 г.</t>
  </si>
  <si>
    <t xml:space="preserve">Всего количество ХВС,м3 по ОДПУ за месяц (33 дня). 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</si>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</sst>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4" t="s">
        <v>96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4:15" ht="12.75">
      <c r="N6">
        <v>24.91</v>
      </c>
      <c r="O6">
        <v>210.51</v>
      </c>
    </row>
    <row r="7" spans="1:48" ht="13.5" customHeight="1" thickBot="1">
      <c r="A7" s="270" t="s">
        <v>0</v>
      </c>
      <c r="B7" s="270" t="s">
        <v>1</v>
      </c>
      <c r="C7" s="270" t="s">
        <v>77</v>
      </c>
      <c r="D7" s="275" t="s">
        <v>6</v>
      </c>
      <c r="E7" s="276"/>
      <c r="F7" s="277"/>
      <c r="G7" s="270" t="s">
        <v>59</v>
      </c>
      <c r="H7" s="270" t="s">
        <v>90</v>
      </c>
      <c r="I7" s="12"/>
      <c r="J7" s="278"/>
      <c r="K7" s="278"/>
      <c r="L7" s="278"/>
      <c r="M7" s="293" t="s">
        <v>5</v>
      </c>
      <c r="N7" s="294"/>
      <c r="O7" s="294"/>
      <c r="P7" s="294"/>
      <c r="Q7" s="295"/>
      <c r="R7" s="295"/>
      <c r="S7" s="296"/>
      <c r="T7" s="291" t="s">
        <v>87</v>
      </c>
      <c r="U7" s="288" t="s">
        <v>7</v>
      </c>
      <c r="V7" s="289"/>
      <c r="W7" s="290"/>
      <c r="X7" s="279" t="s">
        <v>11</v>
      </c>
      <c r="Y7" s="280"/>
      <c r="Z7" s="280"/>
      <c r="AA7" s="281"/>
      <c r="AB7" s="281"/>
      <c r="AC7" s="281"/>
      <c r="AD7" s="281"/>
      <c r="AE7" s="282"/>
      <c r="AF7" s="71"/>
      <c r="AG7" s="58"/>
      <c r="AH7" s="58"/>
      <c r="AI7" s="58"/>
      <c r="AJ7" s="97"/>
      <c r="AK7" s="97"/>
      <c r="AL7" s="283" t="s">
        <v>63</v>
      </c>
      <c r="AM7" s="284"/>
      <c r="AN7" s="284"/>
      <c r="AO7" s="284"/>
      <c r="AP7" s="284"/>
      <c r="AQ7" s="285"/>
      <c r="AR7" s="95"/>
      <c r="AS7" s="134"/>
      <c r="AT7" s="272" t="s">
        <v>88</v>
      </c>
      <c r="AU7" s="270" t="s">
        <v>0</v>
      </c>
      <c r="AV7" s="270" t="s">
        <v>1</v>
      </c>
    </row>
    <row r="8" spans="1:48" ht="100.5" customHeight="1">
      <c r="A8" s="271"/>
      <c r="B8" s="271"/>
      <c r="C8" s="271"/>
      <c r="D8" s="12" t="s">
        <v>2</v>
      </c>
      <c r="E8" s="12" t="s">
        <v>3</v>
      </c>
      <c r="F8" s="10" t="s">
        <v>10</v>
      </c>
      <c r="G8" s="271"/>
      <c r="H8" s="27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2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73"/>
      <c r="AU8" s="271"/>
      <c r="AV8" s="27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6" t="s">
        <v>91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S1">
      <selection activeCell="AH20" sqref="AH20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305" t="s">
        <v>137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263"/>
      <c r="AB2" s="263"/>
      <c r="AC2" s="263"/>
      <c r="AD2" s="263"/>
      <c r="AE2" s="263"/>
      <c r="AF2" s="263"/>
      <c r="AG2" s="263"/>
    </row>
    <row r="3" spans="1:33" ht="33" customHeight="1" thickBot="1">
      <c r="A3" s="306" t="s">
        <v>116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264"/>
      <c r="AB3" s="264"/>
      <c r="AC3" s="264"/>
      <c r="AD3" s="264"/>
      <c r="AE3" s="264" t="s">
        <v>127</v>
      </c>
      <c r="AF3" s="264"/>
      <c r="AG3" s="264"/>
    </row>
    <row r="4" spans="1:33" ht="18.75" thickBot="1">
      <c r="A4" s="309"/>
      <c r="B4" s="310"/>
      <c r="C4" s="310"/>
      <c r="D4" s="265"/>
      <c r="E4" s="265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4"/>
      <c r="AG4" s="231"/>
    </row>
    <row r="5" spans="1:54" ht="13.5" customHeight="1">
      <c r="A5" s="325" t="s">
        <v>0</v>
      </c>
      <c r="B5" s="301" t="s">
        <v>1</v>
      </c>
      <c r="C5" s="301" t="s">
        <v>98</v>
      </c>
      <c r="D5" s="301" t="s">
        <v>99</v>
      </c>
      <c r="E5" s="326" t="s">
        <v>115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02"/>
      <c r="C6" s="302"/>
      <c r="D6" s="302"/>
      <c r="E6" s="331"/>
      <c r="F6" s="311" t="s">
        <v>114</v>
      </c>
      <c r="G6" s="311"/>
      <c r="H6" s="311"/>
      <c r="I6" s="311"/>
      <c r="J6" s="213"/>
      <c r="K6" s="304" t="s">
        <v>113</v>
      </c>
      <c r="L6" s="298" t="s">
        <v>112</v>
      </c>
      <c r="M6" s="298" t="s">
        <v>111</v>
      </c>
      <c r="N6" s="266"/>
      <c r="O6" s="304" t="s">
        <v>118</v>
      </c>
      <c r="P6" s="266"/>
      <c r="Q6" s="266"/>
      <c r="R6" s="266"/>
      <c r="S6" s="266"/>
      <c r="T6" s="304" t="s">
        <v>110</v>
      </c>
      <c r="U6" s="304" t="s">
        <v>108</v>
      </c>
      <c r="V6" s="161"/>
      <c r="W6" s="304" t="s">
        <v>109</v>
      </c>
      <c r="X6" s="266"/>
      <c r="Y6" s="304" t="s">
        <v>141</v>
      </c>
      <c r="Z6" s="307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3"/>
      <c r="C7" s="303"/>
      <c r="D7" s="303"/>
      <c r="E7" s="333"/>
      <c r="F7" s="269" t="s">
        <v>138</v>
      </c>
      <c r="G7" s="269" t="s">
        <v>139</v>
      </c>
      <c r="H7" s="269" t="s">
        <v>104</v>
      </c>
      <c r="I7" s="269" t="s">
        <v>140</v>
      </c>
      <c r="J7" s="214" t="s">
        <v>136</v>
      </c>
      <c r="K7" s="303"/>
      <c r="L7" s="300"/>
      <c r="M7" s="299"/>
      <c r="N7" s="229" t="s">
        <v>117</v>
      </c>
      <c r="O7" s="303"/>
      <c r="P7" s="220" t="s">
        <v>121</v>
      </c>
      <c r="Q7" s="228" t="s">
        <v>122</v>
      </c>
      <c r="R7" s="238" t="s">
        <v>123</v>
      </c>
      <c r="S7" s="238" t="s">
        <v>126</v>
      </c>
      <c r="T7" s="303"/>
      <c r="U7" s="303"/>
      <c r="V7" s="269" t="s">
        <v>124</v>
      </c>
      <c r="W7" s="303"/>
      <c r="X7" s="267" t="s">
        <v>119</v>
      </c>
      <c r="Y7" s="303"/>
      <c r="Z7" s="308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78586</v>
      </c>
      <c r="G9" s="210">
        <v>78586</v>
      </c>
      <c r="H9" s="210">
        <f>G9-F9</f>
        <v>0</v>
      </c>
      <c r="I9" s="218">
        <v>387.749</v>
      </c>
      <c r="J9" s="218">
        <f>I9-W9</f>
        <v>387.749</v>
      </c>
      <c r="K9" s="339">
        <v>132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9">
        <v>119</v>
      </c>
      <c r="U9" s="340">
        <v>409.89</v>
      </c>
      <c r="V9" s="163">
        <f>K9-T9</f>
        <v>13</v>
      </c>
      <c r="W9" s="235">
        <v>0</v>
      </c>
      <c r="X9" s="232">
        <v>17.955</v>
      </c>
      <c r="Y9" s="232">
        <v>77.805</v>
      </c>
      <c r="Z9" s="262">
        <f>Y9/V9</f>
        <v>5.99</v>
      </c>
      <c r="AA9" s="224">
        <f>V9*5.985</f>
        <v>77.81</v>
      </c>
      <c r="AB9" s="224">
        <f>I9-U9-W9-X9</f>
        <v>-40.1</v>
      </c>
      <c r="AC9" s="224">
        <f>AB9*AG9</f>
        <v>-731.42</v>
      </c>
      <c r="AD9" s="224">
        <f>AB9-O9</f>
        <v>-50.42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3299.6</v>
      </c>
      <c r="D10" s="337">
        <v>19.1</v>
      </c>
      <c r="E10" s="338">
        <f>C10+D10</f>
        <v>3318.7</v>
      </c>
      <c r="F10" s="210">
        <v>21614</v>
      </c>
      <c r="G10" s="210">
        <v>21976</v>
      </c>
      <c r="H10" s="210">
        <f>G10-F10</f>
        <v>362</v>
      </c>
      <c r="I10" s="209">
        <f>G10-F10</f>
        <v>362</v>
      </c>
      <c r="J10" s="218">
        <f>I10-W10</f>
        <v>361.369</v>
      </c>
      <c r="K10" s="339">
        <v>118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9">
        <v>103</v>
      </c>
      <c r="U10" s="340">
        <v>354.43</v>
      </c>
      <c r="V10" s="163">
        <f>K10-T10</f>
        <v>15</v>
      </c>
      <c r="W10" s="235">
        <v>0.631</v>
      </c>
      <c r="X10" s="232">
        <v>0</v>
      </c>
      <c r="Y10" s="232">
        <v>89.775</v>
      </c>
      <c r="Z10" s="262">
        <f>Y10/V10</f>
        <v>5.99</v>
      </c>
      <c r="AA10" s="224">
        <f>V10*5.985</f>
        <v>89.78</v>
      </c>
      <c r="AB10" s="224">
        <f>I10-U10-W10-X10</f>
        <v>6.94</v>
      </c>
      <c r="AC10" s="224">
        <f>AB10*AG10</f>
        <v>126.59</v>
      </c>
      <c r="AD10" s="224">
        <f>AB10-O10</f>
        <v>-3.11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83142</v>
      </c>
      <c r="G11" s="210">
        <v>84338</v>
      </c>
      <c r="H11" s="210">
        <f>G11-F11+G12-F12</f>
        <v>1196</v>
      </c>
      <c r="I11" s="209">
        <f>G11+G12-F11-F12</f>
        <v>1196</v>
      </c>
      <c r="J11" s="218">
        <f>I11+I12</f>
        <v>1521</v>
      </c>
      <c r="K11" s="344">
        <v>404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4">
        <v>374</v>
      </c>
      <c r="U11" s="345">
        <v>1120.46</v>
      </c>
      <c r="V11" s="163">
        <f>K11-T11</f>
        <v>30</v>
      </c>
      <c r="W11" s="235"/>
      <c r="X11" s="232">
        <v>17.955</v>
      </c>
      <c r="Y11" s="232">
        <v>179.55</v>
      </c>
      <c r="Z11" s="201">
        <f>Y11/V11</f>
        <v>5.99</v>
      </c>
      <c r="AA11" s="224">
        <f>V11*5.985</f>
        <v>179.55</v>
      </c>
      <c r="AB11" s="224">
        <f>I11-U11-W11-X11</f>
        <v>57.59</v>
      </c>
      <c r="AC11" s="224">
        <f>AB11*AG11</f>
        <v>1050.44</v>
      </c>
      <c r="AD11" s="224">
        <f>AB11-O11</f>
        <v>15.74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51719</v>
      </c>
      <c r="G12" s="210">
        <v>51719</v>
      </c>
      <c r="H12" s="210"/>
      <c r="I12" s="209">
        <v>325</v>
      </c>
      <c r="J12" s="218"/>
      <c r="K12" s="348" t="s">
        <v>105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16626.4</v>
      </c>
      <c r="D13" s="354">
        <f>SUM(D9:D11)</f>
        <v>38.4</v>
      </c>
      <c r="E13" s="347">
        <f>SUM(E9:E12)</f>
        <v>16664.8</v>
      </c>
      <c r="F13" s="212">
        <f>SUM(F9:F12)</f>
        <v>235061</v>
      </c>
      <c r="G13" s="212">
        <f>SUM(G9:G12)</f>
        <v>236619</v>
      </c>
      <c r="H13" s="212">
        <f>SUM(H11:H11)</f>
        <v>1196</v>
      </c>
      <c r="I13" s="211">
        <f>SUM(I9:I12)</f>
        <v>2271</v>
      </c>
      <c r="J13" s="219">
        <f>SUM(J9:J12)</f>
        <v>2270.118</v>
      </c>
      <c r="K13" s="355">
        <f>SUM(K9:K11)</f>
        <v>654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5">
        <f>SUM(T9:T11)</f>
        <v>596</v>
      </c>
      <c r="U13" s="202">
        <f>SUM(U9:U11)</f>
        <v>1884.78</v>
      </c>
      <c r="V13" s="203">
        <f>SUM(V9:V11)</f>
        <v>58</v>
      </c>
      <c r="W13" s="236">
        <f>SUM(W9:W10)</f>
        <v>0.631</v>
      </c>
      <c r="X13" s="356">
        <f>SUM(X9:X11)</f>
        <v>35.91</v>
      </c>
      <c r="Y13" s="233">
        <f>SUM(Y9:Y11)</f>
        <v>347.13</v>
      </c>
      <c r="Z13" s="204"/>
      <c r="AA13" s="224">
        <f>V13*5.985</f>
        <v>347.13</v>
      </c>
      <c r="AB13" s="224">
        <f>I13-U13-W13-X13</f>
        <v>349.68</v>
      </c>
      <c r="AC13" s="224">
        <f>SUM(AC9:AC11)</f>
        <v>445.61</v>
      </c>
      <c r="AD13" s="224">
        <f>AB13-O13</f>
        <v>287.46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2:Z2"/>
    <mergeCell ref="A3:Z3"/>
    <mergeCell ref="F5:Z5"/>
    <mergeCell ref="Z6:Z7"/>
    <mergeCell ref="A4:C4"/>
    <mergeCell ref="F6:I6"/>
    <mergeCell ref="K6:K7"/>
    <mergeCell ref="Y6:Y7"/>
    <mergeCell ref="W6:W7"/>
    <mergeCell ref="T6:T7"/>
    <mergeCell ref="O6:O7"/>
    <mergeCell ref="D5:D7"/>
    <mergeCell ref="U6:U7"/>
    <mergeCell ref="A16:U16"/>
    <mergeCell ref="M6:M7"/>
    <mergeCell ref="A5:A7"/>
    <mergeCell ref="L6:L7"/>
    <mergeCell ref="E5:E7"/>
    <mergeCell ref="C5:C7"/>
    <mergeCell ref="B5:B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2024-02-09T06:02:58Z</dcterms:modified>
  <cp:category/>
  <cp:version/>
  <cp:contentType/>
  <cp:contentStatus/>
</cp:coreProperties>
</file>