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<sst xmlns="http://schemas.openxmlformats.org/spreadsheetml/2006/main" count="263" uniqueCount="142">
  <si>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</si>
  <si>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</si>
  <si>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</si>
  <si>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</si>
  <si>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</si>
  <si>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</si>
  <si>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</si>
  <si>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</si>
  <si>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</si>
  <si>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</si>
  <si>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</si>
  <si>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</si>
  <si>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</si>
  <si>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</si>
  <si>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</si>
  <si>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</si>
  <si>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</si>
  <si>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</si>
  <si>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</si>
  <si>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</si>
  <si>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</si>
  <si>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</si>
  <si>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</si>
  <si>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</si>
  <si>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</si>
  <si>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</si>
  <si>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</si>
  <si>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</si>
  <si>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</si>
  <si>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</si>
  <si>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</si>
  <si>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</si>
  <si>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</si>
  <si>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</si>
  <si>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</si>
  <si>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</si>
  <si>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</si>
  <si>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</si>
  <si>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</si>
  <si>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</si>
  <si>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</si>
  <si>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</si>
  <si>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</si>
  <si>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</si>
  <si>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</si>
  <si>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</si>
  <si>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</si>
  <si>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</si>
  <si>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</si>
  <si>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</si>
  <si>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</si>
  <si>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</si>
  <si>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</si>
  <si>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</si>
  <si>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</si>
  <si>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</si>
  <si>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</si>
  <si>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</si>
  <si>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</si>
  <si>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</si>
  <si>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</si>
  <si>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</si>
  <si>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</si>
  <si>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</si>
  <si>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</si>
  <si>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</si>
  <si>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</si>
  <si>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</si>
  <si>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</si>
  <si>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</si>
  <si>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</si>
  <si>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</si>
  <si>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</si>
  <si>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</si>
  <si>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</si>
  <si>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</si>
  <si>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</si>
  <si>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</si>
  <si>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</si>
  <si>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</si>
  <si>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</si>
  <si>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</si>
  <si>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</si>
  <si>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</si>
  <si>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</si>
  <si>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</si>
  <si>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</si>
  <si>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</si>
  <si>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</si>
  <si>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</si>
  <si>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</si>
  <si>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</si>
  <si>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</si>
  <si>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</si>
  <si>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</si>
  <si>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</si>
  <si>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</si>
  <si>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</si>
  <si>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</si>
  <si>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</si>
  <si>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</si>
  <si>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</si>
  <si>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</si>
  <si>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 xml:space="preserve">Холодная вода </t>
  </si>
  <si>
    <t>Показания ОДПУ М3 холодный воды на МЕСЯЦ, 30 дн</t>
  </si>
  <si>
    <t xml:space="preserve"> </t>
  </si>
  <si>
    <t>исп. Н. А. Ческидова</t>
  </si>
  <si>
    <t>тел. 3-08-89</t>
  </si>
  <si>
    <t>Кол-во по ИПУ холодной воды население, м3</t>
  </si>
  <si>
    <t>Кол-во по ИПУ холодной воды, м3 нежилые помещения.</t>
  </si>
  <si>
    <t>Кол-во человек с ИПУ, (население).</t>
  </si>
  <si>
    <t>Общая площадь мест убор. площ, м2.</t>
  </si>
  <si>
    <t>Норматив на ОДН на ХВС, м3/м2/мес. убор.площ.</t>
  </si>
  <si>
    <t>Всего кол-во человек,(население).</t>
  </si>
  <si>
    <t>Количество, м3 по ОДПУ.</t>
  </si>
  <si>
    <t>Общая площадь  жилого дома м2,(население+нежилые помещения), гр.2.1.+ гр.2.2.</t>
  </si>
  <si>
    <t>ЖИЛЫХ ДОМОВ НАХОДЯЩИХСЯ В УПРАВЛЕНИИ ООО "Конаковский Жилкомсервис"</t>
  </si>
  <si>
    <t>АДРЕС</t>
  </si>
  <si>
    <t>ОДН на ХВС, м3, гр.9*гр.10</t>
  </si>
  <si>
    <t>ХВС, м3 собств. пом. без ИПУ</t>
  </si>
  <si>
    <t>24а</t>
  </si>
  <si>
    <t>Сумма по ОДН ХВС население и нежилые помещения, руб. гр. 13*гр.27</t>
  </si>
  <si>
    <t>Стоимость ОДН ХВС руб. за м2 население и нежилые помещения  гр.15/гр.3</t>
  </si>
  <si>
    <t xml:space="preserve">Сумма по ОДН ВО ХВС население и нежилые помещения, руб. </t>
  </si>
  <si>
    <t>Кол-во человек без ИПУ, население, гр.8-гр.21</t>
  </si>
  <si>
    <t>Холодная вода м3/чел./мес. (на проживающих человек без ИПУ), гр.25/гр.23</t>
  </si>
  <si>
    <t>Стоимость ОДН ВО руб. за м2 население и нежилые помещения  гр.17/гр.3</t>
  </si>
  <si>
    <t>убыток (между формулой и нормативом ОДН)</t>
  </si>
  <si>
    <t>водоканал</t>
  </si>
  <si>
    <t>ХВС</t>
  </si>
  <si>
    <t>ВО</t>
  </si>
  <si>
    <t>Чел. Без ИПУ по нормативу с повыш. Коэф.</t>
  </si>
  <si>
    <t>Дельта ОДН по Формуле, м3</t>
  </si>
  <si>
    <t>Дельта, руб. по формуле</t>
  </si>
  <si>
    <t>Разница дельта ОДН по формуле- норматив ОДН,м3</t>
  </si>
  <si>
    <t>Разница дельта ОДН по формуле- норматив ОДН, руб.</t>
  </si>
  <si>
    <t>Всего количество ХВС,м3 (ОДПУ-м3, НЕЖИЛЫЕ ПОМЕЩЕНИЯ) гр.6 гр. 3а-гр.24</t>
  </si>
  <si>
    <r>
      <t xml:space="preserve">РАСЧЕТ КОММУНАЛЬНЫХ УСЛУГ ПО ХОЛОДНОМУ ВОДОСНАБЖЕНИЮ И ВОДООТВЕДЕНИЮ за </t>
    </r>
    <r>
      <rPr>
        <b/>
        <sz val="14"/>
        <rFont val="Arial Cyr"/>
        <family val="0"/>
      </rPr>
      <t>АПРЕЛЬ</t>
    </r>
    <r>
      <rPr>
        <b/>
        <sz val="14"/>
        <rFont val="Arial Cyr"/>
        <family val="2"/>
      </rPr>
      <t xml:space="preserve"> 2023 года</t>
    </r>
  </si>
  <si>
    <t xml:space="preserve">Показания ОДПУ, м3 ХВС на 22.03.2023 г. </t>
  </si>
  <si>
    <t>Показания ОДПУ, м3 ХВС на 24.04.2023 г.</t>
  </si>
  <si>
    <t xml:space="preserve">Всего количество ХВС,м3 по ОДПУ за месяц (34 дня). </t>
  </si>
  <si>
    <t>ВСЕГО холодная вода, м3 на проживающих человек без ИПУ по нормативу с повышающим коэффициентом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</si>
</sst>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0.0;[Red]0.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/>
    </xf>
    <xf numFmtId="174" fontId="0" fillId="39" borderId="0" xfId="0" applyNumberFormat="1" applyFill="1" applyAlignment="1">
      <alignment/>
    </xf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/>
    </xf>
    <xf numFmtId="0" fontId="20" fillId="0" borderId="3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/>
    </xf>
    <xf numFmtId="0" fontId="19" fillId="0" borderId="34" xfId="53" applyFont="1" applyFill="1" applyBorder="1" applyAlignment="1">
      <alignment horizontal="center"/>
      <protection/>
    </xf>
    <xf numFmtId="2" fontId="19" fillId="0" borderId="19" xfId="0" applyNumberFormat="1" applyFont="1" applyBorder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39" borderId="10" xfId="0" applyFont="1" applyFill="1" applyBorder="1" applyAlignment="1">
      <alignment horizontal="left"/>
    </xf>
    <xf numFmtId="2" fontId="19" fillId="39" borderId="19" xfId="0" applyNumberFormat="1" applyFont="1" applyFill="1" applyBorder="1" applyAlignment="1">
      <alignment horizontal="center"/>
    </xf>
    <xf numFmtId="183" fontId="19" fillId="0" borderId="34" xfId="53" applyNumberFormat="1" applyFont="1" applyFill="1" applyBorder="1" applyAlignment="1">
      <alignment horizontal="center"/>
      <protection/>
    </xf>
    <xf numFmtId="175" fontId="19" fillId="0" borderId="34" xfId="53" applyNumberFormat="1" applyFont="1" applyFill="1" applyBorder="1" applyAlignment="1">
      <alignment horizontal="center"/>
      <protection/>
    </xf>
    <xf numFmtId="174" fontId="19" fillId="0" borderId="14" xfId="0" applyNumberFormat="1" applyFont="1" applyBorder="1" applyAlignment="1">
      <alignment horizontal="center"/>
    </xf>
    <xf numFmtId="0" fontId="19" fillId="39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74" fontId="20" fillId="0" borderId="10" xfId="0" applyNumberFormat="1" applyFont="1" applyBorder="1" applyAlignment="1">
      <alignment horizontal="center"/>
    </xf>
    <xf numFmtId="174" fontId="19" fillId="0" borderId="1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2" fontId="19" fillId="39" borderId="24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174" fontId="20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74" fontId="20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174" fontId="20" fillId="0" borderId="21" xfId="0" applyNumberFormat="1" applyFont="1" applyBorder="1" applyAlignment="1">
      <alignment horizontal="center"/>
    </xf>
    <xf numFmtId="174" fontId="19" fillId="39" borderId="0" xfId="0" applyNumberFormat="1" applyFont="1" applyFill="1" applyBorder="1" applyAlignment="1">
      <alignment/>
    </xf>
    <xf numFmtId="0" fontId="12" fillId="39" borderId="0" xfId="0" applyFont="1" applyFill="1" applyAlignment="1">
      <alignment wrapText="1"/>
    </xf>
    <xf numFmtId="2" fontId="15" fillId="39" borderId="20" xfId="0" applyNumberFormat="1" applyFont="1" applyFill="1" applyBorder="1" applyAlignment="1">
      <alignment horizontal="center"/>
    </xf>
    <xf numFmtId="4" fontId="14" fillId="39" borderId="15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2" fontId="16" fillId="39" borderId="21" xfId="0" applyNumberFormat="1" applyFon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0" fontId="14" fillId="39" borderId="37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1" fontId="13" fillId="39" borderId="14" xfId="0" applyNumberFormat="1" applyFont="1" applyFill="1" applyBorder="1" applyAlignment="1">
      <alignment horizontal="center"/>
    </xf>
    <xf numFmtId="1" fontId="13" fillId="39" borderId="10" xfId="0" applyNumberFormat="1" applyFont="1" applyFill="1" applyBorder="1" applyAlignment="1">
      <alignment horizontal="center"/>
    </xf>
    <xf numFmtId="1" fontId="14" fillId="39" borderId="14" xfId="0" applyNumberFormat="1" applyFont="1" applyFill="1" applyBorder="1" applyAlignment="1">
      <alignment horizontal="center"/>
    </xf>
    <xf numFmtId="1" fontId="14" fillId="39" borderId="15" xfId="0" applyNumberFormat="1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5" xfId="0" applyFont="1" applyFill="1" applyBorder="1" applyAlignment="1">
      <alignment horizontal="center" vertical="center" wrapText="1"/>
    </xf>
    <xf numFmtId="0" fontId="14" fillId="39" borderId="39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 vertical="center" wrapText="1"/>
    </xf>
    <xf numFmtId="172" fontId="13" fillId="39" borderId="14" xfId="0" applyNumberFormat="1" applyFont="1" applyFill="1" applyBorder="1" applyAlignment="1">
      <alignment horizontal="center"/>
    </xf>
    <xf numFmtId="172" fontId="14" fillId="39" borderId="14" xfId="0" applyNumberFormat="1" applyFont="1" applyFill="1" applyBorder="1" applyAlignment="1">
      <alignment horizontal="center"/>
    </xf>
    <xf numFmtId="0" fontId="21" fillId="39" borderId="42" xfId="0" applyFont="1" applyFill="1" applyBorder="1" applyAlignment="1">
      <alignment horizontal="center" vertical="center" wrapText="1"/>
    </xf>
    <xf numFmtId="0" fontId="16" fillId="39" borderId="43" xfId="0" applyFont="1" applyFill="1" applyBorder="1" applyAlignment="1">
      <alignment horizontal="center" vertical="center" wrapText="1"/>
    </xf>
    <xf numFmtId="0" fontId="16" fillId="39" borderId="44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/>
    </xf>
    <xf numFmtId="2" fontId="4" fillId="39" borderId="14" xfId="0" applyNumberFormat="1" applyFont="1" applyFill="1" applyBorder="1" applyAlignment="1">
      <alignment horizontal="center"/>
    </xf>
    <xf numFmtId="0" fontId="14" fillId="39" borderId="45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 vertical="center" wrapText="1"/>
    </xf>
    <xf numFmtId="2" fontId="6" fillId="39" borderId="46" xfId="0" applyNumberFormat="1" applyFont="1" applyFill="1" applyBorder="1" applyAlignment="1">
      <alignment horizontal="center"/>
    </xf>
    <xf numFmtId="2" fontId="6" fillId="39" borderId="10" xfId="0" applyNumberFormat="1" applyFont="1" applyFill="1" applyBorder="1" applyAlignment="1">
      <alignment horizontal="center"/>
    </xf>
    <xf numFmtId="172" fontId="0" fillId="39" borderId="14" xfId="0" applyNumberFormat="1" applyFill="1" applyBorder="1" applyAlignment="1">
      <alignment horizontal="center"/>
    </xf>
    <xf numFmtId="172" fontId="4" fillId="39" borderId="14" xfId="0" applyNumberFormat="1" applyFont="1" applyFill="1" applyBorder="1" applyAlignment="1">
      <alignment horizontal="center"/>
    </xf>
    <xf numFmtId="0" fontId="6" fillId="39" borderId="47" xfId="0" applyFont="1" applyFill="1" applyBorder="1" applyAlignment="1">
      <alignment horizontal="center"/>
    </xf>
    <xf numFmtId="172" fontId="0" fillId="39" borderId="10" xfId="0" applyNumberFormat="1" applyFill="1" applyBorder="1" applyAlignment="1">
      <alignment horizontal="center"/>
    </xf>
    <xf numFmtId="172" fontId="14" fillId="39" borderId="15" xfId="0" applyNumberFormat="1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21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/>
    </xf>
    <xf numFmtId="2" fontId="4" fillId="39" borderId="10" xfId="0" applyNumberFormat="1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2" fontId="6" fillId="39" borderId="12" xfId="0" applyNumberFormat="1" applyFont="1" applyFill="1" applyBorder="1" applyAlignment="1">
      <alignment horizontal="center"/>
    </xf>
    <xf numFmtId="0" fontId="13" fillId="39" borderId="0" xfId="0" applyFont="1" applyFill="1" applyAlignment="1">
      <alignment/>
    </xf>
    <xf numFmtId="1" fontId="13" fillId="39" borderId="0" xfId="0" applyNumberFormat="1" applyFont="1" applyFill="1" applyAlignment="1">
      <alignment/>
    </xf>
    <xf numFmtId="4" fontId="13" fillId="39" borderId="0" xfId="0" applyNumberFormat="1" applyFont="1" applyFill="1" applyAlignment="1">
      <alignment/>
    </xf>
    <xf numFmtId="2" fontId="13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3" fillId="39" borderId="0" xfId="0" applyFont="1" applyFill="1" applyAlignment="1">
      <alignment horizontal="left"/>
    </xf>
    <xf numFmtId="0" fontId="14" fillId="39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4" fillId="39" borderId="0" xfId="0" applyFont="1" applyFill="1" applyAlignment="1">
      <alignment horizontal="left"/>
    </xf>
    <xf numFmtId="0" fontId="18" fillId="39" borderId="0" xfId="0" applyFont="1" applyFill="1" applyAlignment="1">
      <alignment/>
    </xf>
    <xf numFmtId="0" fontId="12" fillId="39" borderId="0" xfId="0" applyFont="1" applyFill="1" applyAlignment="1">
      <alignment horizontal="left" wrapText="1"/>
    </xf>
    <xf numFmtId="0" fontId="16" fillId="39" borderId="48" xfId="0" applyFont="1" applyFill="1" applyBorder="1" applyAlignment="1">
      <alignment horizontal="center" vertical="center" wrapText="1"/>
    </xf>
    <xf numFmtId="0" fontId="16" fillId="39" borderId="42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2" fontId="15" fillId="39" borderId="10" xfId="0" applyNumberFormat="1" applyFont="1" applyFill="1" applyBorder="1" applyAlignment="1">
      <alignment horizontal="center"/>
    </xf>
    <xf numFmtId="2" fontId="16" fillId="39" borderId="15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/>
    </xf>
    <xf numFmtId="2" fontId="4" fillId="39" borderId="0" xfId="0" applyNumberFormat="1" applyFont="1" applyFill="1" applyBorder="1" applyAlignment="1">
      <alignment/>
    </xf>
    <xf numFmtId="2" fontId="15" fillId="39" borderId="24" xfId="0" applyNumberFormat="1" applyFont="1" applyFill="1" applyBorder="1" applyAlignment="1">
      <alignment horizontal="center"/>
    </xf>
    <xf numFmtId="0" fontId="13" fillId="39" borderId="0" xfId="0" applyFont="1" applyFill="1" applyAlignment="1">
      <alignment horizontal="left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6" fillId="39" borderId="49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39" borderId="0" xfId="0" applyFont="1" applyFill="1" applyAlignment="1">
      <alignment horizontal="left"/>
    </xf>
    <xf numFmtId="0" fontId="16" fillId="39" borderId="52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0" xfId="0" applyFont="1" applyFill="1" applyAlignment="1">
      <alignment horizontal="left" wrapText="1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48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9" borderId="47" xfId="0" applyFont="1" applyFill="1" applyBorder="1" applyAlignment="1">
      <alignment horizontal="center" vertical="center" wrapText="1"/>
    </xf>
    <xf numFmtId="0" fontId="19" fillId="39" borderId="48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14" fillId="39" borderId="50" xfId="0" applyFont="1" applyFill="1" applyBorder="1" applyAlignment="1">
      <alignment horizontal="center" vertical="center" wrapText="1"/>
    </xf>
    <xf numFmtId="0" fontId="14" fillId="39" borderId="18" xfId="0" applyFont="1" applyFill="1" applyBorder="1" applyAlignment="1">
      <alignment horizontal="center" vertical="center" wrapText="1"/>
    </xf>
    <xf numFmtId="0" fontId="6" fillId="39" borderId="56" xfId="0" applyFont="1" applyFill="1" applyBorder="1" applyAlignment="1">
      <alignment horizontal="center"/>
    </xf>
    <xf numFmtId="0" fontId="6" fillId="39" borderId="45" xfId="0" applyFont="1" applyFill="1" applyBorder="1" applyAlignment="1">
      <alignment horizontal="center"/>
    </xf>
    <xf numFmtId="0" fontId="6" fillId="39" borderId="57" xfId="0" applyFont="1" applyFill="1" applyBorder="1" applyAlignment="1">
      <alignment horizontal="left" vertical="center" wrapText="1"/>
    </xf>
    <xf numFmtId="2" fontId="6" fillId="39" borderId="11" xfId="0" applyNumberFormat="1" applyFont="1" applyFill="1" applyBorder="1" applyAlignment="1">
      <alignment horizontal="center"/>
    </xf>
    <xf numFmtId="0" fontId="13" fillId="39" borderId="53" xfId="0" applyFont="1" applyFill="1" applyBorder="1" applyAlignment="1">
      <alignment horizontal="center" vertical="center" wrapText="1"/>
    </xf>
    <xf numFmtId="0" fontId="13" fillId="39" borderId="58" xfId="0" applyFont="1" applyFill="1" applyBorder="1" applyAlignment="1">
      <alignment horizontal="center"/>
    </xf>
    <xf numFmtId="0" fontId="13" fillId="39" borderId="59" xfId="0" applyFont="1" applyFill="1" applyBorder="1" applyAlignment="1">
      <alignment horizontal="center"/>
    </xf>
    <xf numFmtId="0" fontId="13" fillId="39" borderId="60" xfId="0" applyFont="1" applyFill="1" applyBorder="1" applyAlignment="1">
      <alignment horizontal="center"/>
    </xf>
    <xf numFmtId="0" fontId="13" fillId="39" borderId="48" xfId="0" applyFont="1" applyFill="1" applyBorder="1" applyAlignment="1">
      <alignment horizontal="center"/>
    </xf>
    <xf numFmtId="0" fontId="13" fillId="39" borderId="54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4" fillId="39" borderId="61" xfId="0" applyFont="1" applyFill="1" applyBorder="1" applyAlignment="1">
      <alignment horizontal="center" vertical="center" wrapText="1"/>
    </xf>
    <xf numFmtId="0" fontId="13" fillId="39" borderId="36" xfId="0" applyFont="1" applyFill="1" applyBorder="1" applyAlignment="1">
      <alignment horizontal="center"/>
    </xf>
    <xf numFmtId="2" fontId="0" fillId="39" borderId="34" xfId="53" applyNumberFormat="1" applyFont="1" applyFill="1" applyBorder="1" applyAlignment="1">
      <alignment horizontal="center"/>
      <protection/>
    </xf>
    <xf numFmtId="2" fontId="0" fillId="39" borderId="19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1" fontId="0" fillId="39" borderId="62" xfId="53" applyNumberFormat="1" applyFont="1" applyFill="1" applyBorder="1" applyAlignment="1">
      <alignment horizontal="center"/>
      <protection/>
    </xf>
    <xf numFmtId="4" fontId="0" fillId="39" borderId="34" xfId="53" applyNumberFormat="1" applyFont="1" applyFill="1" applyBorder="1" applyAlignment="1">
      <alignment horizontal="center"/>
      <protection/>
    </xf>
    <xf numFmtId="2" fontId="0" fillId="39" borderId="10" xfId="0" applyNumberFormat="1" applyFont="1" applyFill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 horizontal="center"/>
    </xf>
    <xf numFmtId="4" fontId="0" fillId="39" borderId="34" xfId="52" applyNumberFormat="1" applyFont="1" applyFill="1" applyBorder="1" applyAlignment="1">
      <alignment horizontal="center"/>
      <protection/>
    </xf>
    <xf numFmtId="2" fontId="13" fillId="39" borderId="10" xfId="0" applyNumberFormat="1" applyFont="1" applyFill="1" applyBorder="1" applyAlignment="1">
      <alignment horizontal="left"/>
    </xf>
    <xf numFmtId="2" fontId="14" fillId="39" borderId="19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/>
    </xf>
    <xf numFmtId="172" fontId="0" fillId="39" borderId="10" xfId="0" applyNumberFormat="1" applyFill="1" applyBorder="1" applyAlignment="1">
      <alignment/>
    </xf>
    <xf numFmtId="172" fontId="0" fillId="39" borderId="14" xfId="0" applyNumberFormat="1" applyFill="1" applyBorder="1" applyAlignment="1">
      <alignment/>
    </xf>
    <xf numFmtId="2" fontId="15" fillId="39" borderId="13" xfId="0" applyNumberFormat="1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left"/>
    </xf>
    <xf numFmtId="2" fontId="14" fillId="39" borderId="15" xfId="0" applyNumberFormat="1" applyFont="1" applyFill="1" applyBorder="1" applyAlignment="1">
      <alignment horizontal="center"/>
    </xf>
    <xf numFmtId="1" fontId="14" fillId="39" borderId="32" xfId="0" applyNumberFormat="1" applyFont="1" applyFill="1" applyBorder="1" applyAlignment="1">
      <alignment horizontal="center"/>
    </xf>
    <xf numFmtId="172" fontId="14" fillId="39" borderId="10" xfId="0" applyNumberFormat="1" applyFont="1" applyFill="1" applyBorder="1" applyAlignment="1">
      <alignment horizontal="center"/>
    </xf>
    <xf numFmtId="2" fontId="16" fillId="39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92" t="s">
        <v>96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6" spans="14:15" ht="12.75">
      <c r="N6">
        <v>24.91</v>
      </c>
      <c r="O6">
        <v>210.51</v>
      </c>
    </row>
    <row r="7" spans="1:48" ht="13.5" customHeight="1" thickBot="1">
      <c r="A7" s="284" t="s">
        <v>0</v>
      </c>
      <c r="B7" s="284" t="s">
        <v>1</v>
      </c>
      <c r="C7" s="284" t="s">
        <v>77</v>
      </c>
      <c r="D7" s="293" t="s">
        <v>6</v>
      </c>
      <c r="E7" s="294"/>
      <c r="F7" s="295"/>
      <c r="G7" s="284" t="s">
        <v>59</v>
      </c>
      <c r="H7" s="284" t="s">
        <v>90</v>
      </c>
      <c r="I7" s="12"/>
      <c r="J7" s="296"/>
      <c r="K7" s="296"/>
      <c r="L7" s="296"/>
      <c r="M7" s="286" t="s">
        <v>5</v>
      </c>
      <c r="N7" s="287"/>
      <c r="O7" s="287"/>
      <c r="P7" s="287"/>
      <c r="Q7" s="288"/>
      <c r="R7" s="288"/>
      <c r="S7" s="289"/>
      <c r="T7" s="282" t="s">
        <v>87</v>
      </c>
      <c r="U7" s="279" t="s">
        <v>7</v>
      </c>
      <c r="V7" s="280"/>
      <c r="W7" s="281"/>
      <c r="X7" s="270" t="s">
        <v>11</v>
      </c>
      <c r="Y7" s="271"/>
      <c r="Z7" s="271"/>
      <c r="AA7" s="272"/>
      <c r="AB7" s="272"/>
      <c r="AC7" s="272"/>
      <c r="AD7" s="272"/>
      <c r="AE7" s="273"/>
      <c r="AF7" s="71"/>
      <c r="AG7" s="58"/>
      <c r="AH7" s="58"/>
      <c r="AI7" s="58"/>
      <c r="AJ7" s="97"/>
      <c r="AK7" s="97"/>
      <c r="AL7" s="274" t="s">
        <v>63</v>
      </c>
      <c r="AM7" s="275"/>
      <c r="AN7" s="275"/>
      <c r="AO7" s="275"/>
      <c r="AP7" s="275"/>
      <c r="AQ7" s="276"/>
      <c r="AR7" s="95"/>
      <c r="AS7" s="134"/>
      <c r="AT7" s="290" t="s">
        <v>88</v>
      </c>
      <c r="AU7" s="284" t="s">
        <v>0</v>
      </c>
      <c r="AV7" s="284" t="s">
        <v>1</v>
      </c>
    </row>
    <row r="8" spans="1:48" ht="100.5" customHeight="1">
      <c r="A8" s="285"/>
      <c r="B8" s="285"/>
      <c r="C8" s="285"/>
      <c r="D8" s="12" t="s">
        <v>2</v>
      </c>
      <c r="E8" s="12" t="s">
        <v>3</v>
      </c>
      <c r="F8" s="10" t="s">
        <v>10</v>
      </c>
      <c r="G8" s="285"/>
      <c r="H8" s="285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83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91"/>
      <c r="AU8" s="285"/>
      <c r="AV8" s="285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77" t="s">
        <v>91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57"/>
  <sheetViews>
    <sheetView tabSelected="1" zoomScalePageLayoutView="0" workbookViewId="0" topLeftCell="L1">
      <selection activeCell="V23" sqref="V23"/>
    </sheetView>
  </sheetViews>
  <sheetFormatPr defaultColWidth="9.00390625" defaultRowHeight="12.75"/>
  <cols>
    <col min="1" max="1" width="6.75390625" style="160" customWidth="1"/>
    <col min="2" max="2" width="21.375" style="160" customWidth="1"/>
    <col min="3" max="3" width="18.25390625" style="160" customWidth="1"/>
    <col min="4" max="4" width="15.375" style="160" customWidth="1"/>
    <col min="5" max="5" width="14.375" style="160" customWidth="1"/>
    <col min="6" max="7" width="12.125" style="160" customWidth="1"/>
    <col min="8" max="8" width="12.125" style="160" hidden="1" customWidth="1"/>
    <col min="9" max="9" width="12.125" style="160" customWidth="1"/>
    <col min="10" max="10" width="23.00390625" style="160" customWidth="1"/>
    <col min="11" max="11" width="9.25390625" style="160" customWidth="1"/>
    <col min="12" max="13" width="11.625" style="160" customWidth="1"/>
    <col min="14" max="14" width="19.375" style="160" customWidth="1"/>
    <col min="15" max="15" width="11.625" style="160" customWidth="1"/>
    <col min="16" max="16" width="12.875" style="160" customWidth="1"/>
    <col min="17" max="20" width="13.375" style="160" customWidth="1"/>
    <col min="21" max="21" width="11.75390625" style="160" customWidth="1"/>
    <col min="22" max="22" width="11.125" style="160" customWidth="1"/>
    <col min="23" max="24" width="15.875" style="160" customWidth="1"/>
    <col min="25" max="25" width="20.375" style="160" customWidth="1"/>
    <col min="26" max="26" width="19.625" style="160" customWidth="1"/>
    <col min="27" max="32" width="19.625" style="160" hidden="1" customWidth="1"/>
    <col min="33" max="33" width="19.625" style="160" customWidth="1"/>
    <col min="34" max="36" width="9.125" style="160" customWidth="1"/>
    <col min="37" max="37" width="10.125" style="160" customWidth="1"/>
    <col min="38" max="41" width="9.125" style="160" customWidth="1"/>
    <col min="42" max="42" width="11.875" style="160" customWidth="1"/>
    <col min="43" max="43" width="12.25390625" style="160" customWidth="1"/>
    <col min="44" max="46" width="9.125" style="160" customWidth="1"/>
    <col min="47" max="47" width="11.375" style="160" bestFit="1" customWidth="1"/>
    <col min="48" max="48" width="9.375" style="160" bestFit="1" customWidth="1"/>
    <col min="49" max="49" width="11.375" style="160" bestFit="1" customWidth="1"/>
    <col min="50" max="16384" width="9.125" style="160" customWidth="1"/>
  </cols>
  <sheetData>
    <row r="1" ht="12.75">
      <c r="A1" s="160" t="s">
        <v>105</v>
      </c>
    </row>
    <row r="2" spans="1:33" ht="18">
      <c r="A2" s="297" t="s">
        <v>137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67"/>
      <c r="AB2" s="267"/>
      <c r="AC2" s="267"/>
      <c r="AD2" s="267"/>
      <c r="AE2" s="267"/>
      <c r="AF2" s="267"/>
      <c r="AG2" s="267"/>
    </row>
    <row r="3" spans="1:33" ht="33" customHeight="1" thickBot="1">
      <c r="A3" s="322" t="s">
        <v>116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268"/>
      <c r="AB3" s="268"/>
      <c r="AC3" s="268"/>
      <c r="AD3" s="268"/>
      <c r="AE3" s="268" t="s">
        <v>127</v>
      </c>
      <c r="AF3" s="268"/>
      <c r="AG3" s="268"/>
    </row>
    <row r="4" spans="1:33" ht="18.75" thickBot="1">
      <c r="A4" s="320"/>
      <c r="B4" s="321"/>
      <c r="C4" s="321"/>
      <c r="D4" s="269"/>
      <c r="E4" s="269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0"/>
      <c r="AA4" s="242"/>
      <c r="AB4" s="242" t="s">
        <v>128</v>
      </c>
      <c r="AC4" s="242" t="s">
        <v>128</v>
      </c>
      <c r="AD4" s="242"/>
      <c r="AE4" s="242"/>
      <c r="AF4" s="323"/>
      <c r="AG4" s="231"/>
    </row>
    <row r="5" spans="1:54" ht="13.5" customHeight="1">
      <c r="A5" s="324" t="s">
        <v>0</v>
      </c>
      <c r="B5" s="303" t="s">
        <v>1</v>
      </c>
      <c r="C5" s="303" t="s">
        <v>98</v>
      </c>
      <c r="D5" s="303" t="s">
        <v>99</v>
      </c>
      <c r="E5" s="303" t="s">
        <v>115</v>
      </c>
      <c r="F5" s="325" t="s">
        <v>103</v>
      </c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7"/>
      <c r="AA5" s="241"/>
      <c r="AB5" s="241"/>
      <c r="AC5" s="241"/>
      <c r="AD5" s="241"/>
      <c r="AE5" s="241"/>
      <c r="AF5" s="328"/>
      <c r="AG5" s="328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</row>
    <row r="6" spans="1:54" ht="18" customHeight="1">
      <c r="A6" s="329"/>
      <c r="B6" s="304"/>
      <c r="C6" s="304"/>
      <c r="D6" s="304"/>
      <c r="E6" s="304"/>
      <c r="F6" s="317" t="s">
        <v>114</v>
      </c>
      <c r="G6" s="318"/>
      <c r="H6" s="318"/>
      <c r="I6" s="319"/>
      <c r="J6" s="213"/>
      <c r="K6" s="300" t="s">
        <v>113</v>
      </c>
      <c r="L6" s="300" t="s">
        <v>112</v>
      </c>
      <c r="M6" s="300" t="s">
        <v>111</v>
      </c>
      <c r="N6" s="266"/>
      <c r="O6" s="300" t="s">
        <v>118</v>
      </c>
      <c r="P6" s="266"/>
      <c r="Q6" s="266"/>
      <c r="R6" s="266"/>
      <c r="S6" s="266"/>
      <c r="T6" s="300" t="s">
        <v>110</v>
      </c>
      <c r="U6" s="300" t="s">
        <v>108</v>
      </c>
      <c r="V6" s="161"/>
      <c r="W6" s="300" t="s">
        <v>109</v>
      </c>
      <c r="X6" s="266"/>
      <c r="Y6" s="300" t="s">
        <v>141</v>
      </c>
      <c r="Z6" s="298" t="s">
        <v>125</v>
      </c>
      <c r="AA6" s="221"/>
      <c r="AB6" s="221"/>
      <c r="AC6" s="221"/>
      <c r="AD6" s="221"/>
      <c r="AE6" s="221" t="s">
        <v>129</v>
      </c>
      <c r="AF6" s="254" t="s">
        <v>130</v>
      </c>
      <c r="AG6" s="254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</row>
    <row r="7" spans="1:54" ht="115.5" customHeight="1" thickBot="1">
      <c r="A7" s="330"/>
      <c r="B7" s="301"/>
      <c r="C7" s="301"/>
      <c r="D7" s="301"/>
      <c r="E7" s="301"/>
      <c r="F7" s="264" t="s">
        <v>138</v>
      </c>
      <c r="G7" s="264" t="s">
        <v>139</v>
      </c>
      <c r="H7" s="264" t="s">
        <v>104</v>
      </c>
      <c r="I7" s="264" t="s">
        <v>140</v>
      </c>
      <c r="J7" s="214" t="s">
        <v>136</v>
      </c>
      <c r="K7" s="301"/>
      <c r="L7" s="301"/>
      <c r="M7" s="301"/>
      <c r="N7" s="229" t="s">
        <v>117</v>
      </c>
      <c r="O7" s="301"/>
      <c r="P7" s="220" t="s">
        <v>121</v>
      </c>
      <c r="Q7" s="228" t="s">
        <v>122</v>
      </c>
      <c r="R7" s="238" t="s">
        <v>123</v>
      </c>
      <c r="S7" s="238" t="s">
        <v>126</v>
      </c>
      <c r="T7" s="301"/>
      <c r="U7" s="301"/>
      <c r="V7" s="264" t="s">
        <v>124</v>
      </c>
      <c r="W7" s="301"/>
      <c r="X7" s="265" t="s">
        <v>119</v>
      </c>
      <c r="Y7" s="301"/>
      <c r="Z7" s="299"/>
      <c r="AA7" s="222" t="s">
        <v>131</v>
      </c>
      <c r="AB7" s="222" t="s">
        <v>132</v>
      </c>
      <c r="AC7" s="222" t="s">
        <v>133</v>
      </c>
      <c r="AD7" s="222" t="s">
        <v>134</v>
      </c>
      <c r="AE7" s="222" t="s">
        <v>135</v>
      </c>
      <c r="AF7" s="255" t="s">
        <v>135</v>
      </c>
      <c r="AG7" s="255" t="s">
        <v>81</v>
      </c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</row>
    <row r="8" spans="1:54" ht="15.75" thickBot="1">
      <c r="A8" s="331">
        <v>1</v>
      </c>
      <c r="B8" s="206">
        <v>2</v>
      </c>
      <c r="C8" s="206" t="s">
        <v>100</v>
      </c>
      <c r="D8" s="206" t="s">
        <v>101</v>
      </c>
      <c r="E8" s="215">
        <v>3</v>
      </c>
      <c r="F8" s="206">
        <v>4</v>
      </c>
      <c r="G8" s="206">
        <v>5</v>
      </c>
      <c r="H8" s="206"/>
      <c r="I8" s="215">
        <v>6</v>
      </c>
      <c r="J8" s="217">
        <v>7</v>
      </c>
      <c r="K8" s="216">
        <v>8</v>
      </c>
      <c r="L8" s="207">
        <v>9</v>
      </c>
      <c r="M8" s="207">
        <v>10</v>
      </c>
      <c r="N8" s="207">
        <v>12</v>
      </c>
      <c r="O8" s="207">
        <v>13</v>
      </c>
      <c r="P8" s="225">
        <v>15</v>
      </c>
      <c r="Q8" s="227">
        <v>16</v>
      </c>
      <c r="R8" s="239">
        <v>17</v>
      </c>
      <c r="S8" s="239">
        <v>18</v>
      </c>
      <c r="T8" s="216">
        <v>21</v>
      </c>
      <c r="U8" s="207">
        <v>22</v>
      </c>
      <c r="V8" s="207">
        <v>23</v>
      </c>
      <c r="W8" s="207">
        <v>24</v>
      </c>
      <c r="X8" s="207" t="s">
        <v>120</v>
      </c>
      <c r="Y8" s="207">
        <v>25</v>
      </c>
      <c r="Z8" s="208">
        <v>26</v>
      </c>
      <c r="AA8" s="223"/>
      <c r="AB8" s="223"/>
      <c r="AC8" s="223"/>
      <c r="AD8" s="223"/>
      <c r="AE8" s="223"/>
      <c r="AF8" s="223"/>
      <c r="AG8" s="256">
        <v>27</v>
      </c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</row>
    <row r="9" spans="1:54" ht="14.25">
      <c r="A9" s="332">
        <v>1</v>
      </c>
      <c r="B9" s="164" t="s">
        <v>46</v>
      </c>
      <c r="C9" s="333">
        <v>3305.6</v>
      </c>
      <c r="D9" s="334">
        <v>19.3</v>
      </c>
      <c r="E9" s="335">
        <f>C9+D9</f>
        <v>3324.9</v>
      </c>
      <c r="F9" s="210">
        <v>75395</v>
      </c>
      <c r="G9" s="210">
        <v>75821</v>
      </c>
      <c r="H9" s="210">
        <f>G9-F9</f>
        <v>426</v>
      </c>
      <c r="I9" s="209">
        <f>G9-F9</f>
        <v>426</v>
      </c>
      <c r="J9" s="218">
        <f>I9-W9</f>
        <v>425.312</v>
      </c>
      <c r="K9" s="336">
        <v>132</v>
      </c>
      <c r="L9" s="235">
        <v>0.023</v>
      </c>
      <c r="M9" s="159">
        <v>448.7</v>
      </c>
      <c r="N9" s="164" t="s">
        <v>46</v>
      </c>
      <c r="O9" s="205">
        <f>L9*M9</f>
        <v>10.32</v>
      </c>
      <c r="P9" s="205">
        <f>O9*AG9</f>
        <v>188.24</v>
      </c>
      <c r="Q9" s="237">
        <f>P9/E9</f>
        <v>0.06</v>
      </c>
      <c r="R9" s="159">
        <f>(O9*31.28)*2</f>
        <v>645.62</v>
      </c>
      <c r="S9" s="159">
        <f>R9/E9</f>
        <v>0.19</v>
      </c>
      <c r="T9" s="336">
        <v>110</v>
      </c>
      <c r="U9" s="337">
        <v>351.91</v>
      </c>
      <c r="V9" s="163">
        <f>K9-T9</f>
        <v>22</v>
      </c>
      <c r="W9" s="235">
        <v>0.688</v>
      </c>
      <c r="X9" s="232">
        <v>11.97</v>
      </c>
      <c r="Y9" s="232">
        <v>131.67</v>
      </c>
      <c r="Z9" s="262">
        <f>Y9/V9</f>
        <v>5.99</v>
      </c>
      <c r="AA9" s="224">
        <f>V9*5.985</f>
        <v>131.67</v>
      </c>
      <c r="AB9" s="224">
        <f>I9-U9-W9-X9</f>
        <v>61.43</v>
      </c>
      <c r="AC9" s="224">
        <f>AB9*AG9</f>
        <v>1120.48</v>
      </c>
      <c r="AD9" s="224">
        <f>AB9-O9</f>
        <v>51.11</v>
      </c>
      <c r="AE9" s="224"/>
      <c r="AF9" s="224"/>
      <c r="AG9" s="257">
        <v>18.24</v>
      </c>
      <c r="AH9" s="260"/>
      <c r="AI9" s="260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</row>
    <row r="10" spans="1:54" ht="14.25">
      <c r="A10" s="332">
        <v>2</v>
      </c>
      <c r="B10" s="164" t="s">
        <v>47</v>
      </c>
      <c r="C10" s="333">
        <v>3300.6</v>
      </c>
      <c r="D10" s="334">
        <v>19.1</v>
      </c>
      <c r="E10" s="335">
        <f>C10+D10</f>
        <v>3319.7</v>
      </c>
      <c r="F10" s="210">
        <v>18789</v>
      </c>
      <c r="G10" s="210">
        <v>19157</v>
      </c>
      <c r="H10" s="210">
        <f>G10-F10</f>
        <v>368</v>
      </c>
      <c r="I10" s="209">
        <f>G10-F10</f>
        <v>368</v>
      </c>
      <c r="J10" s="218">
        <f>I10-W10</f>
        <v>366.86</v>
      </c>
      <c r="K10" s="336">
        <v>117</v>
      </c>
      <c r="L10" s="235">
        <v>0.023</v>
      </c>
      <c r="M10" s="159">
        <v>437</v>
      </c>
      <c r="N10" s="164" t="s">
        <v>47</v>
      </c>
      <c r="O10" s="205">
        <f>L10*M10</f>
        <v>10.05</v>
      </c>
      <c r="P10" s="205">
        <f>O10*AG10</f>
        <v>183.31</v>
      </c>
      <c r="Q10" s="237">
        <f>P10/E10</f>
        <v>0.06</v>
      </c>
      <c r="R10" s="159">
        <f>(O10*31.28)*2</f>
        <v>628.73</v>
      </c>
      <c r="S10" s="159">
        <f>R10/E10</f>
        <v>0.19</v>
      </c>
      <c r="T10" s="336">
        <v>105</v>
      </c>
      <c r="U10" s="337">
        <v>309.39</v>
      </c>
      <c r="V10" s="163">
        <f>K10-T10</f>
        <v>12</v>
      </c>
      <c r="W10" s="235">
        <v>1.14</v>
      </c>
      <c r="X10" s="232">
        <v>5.985</v>
      </c>
      <c r="Y10" s="232">
        <v>71.82</v>
      </c>
      <c r="Z10" s="262">
        <f>Y10/V10</f>
        <v>5.99</v>
      </c>
      <c r="AA10" s="224">
        <f>V10*5.985</f>
        <v>71.82</v>
      </c>
      <c r="AB10" s="224">
        <f>I10-U10-W10-X10</f>
        <v>51.49</v>
      </c>
      <c r="AC10" s="224">
        <f>AB10*AG10</f>
        <v>939.18</v>
      </c>
      <c r="AD10" s="224">
        <f>AB10-O10</f>
        <v>41.44</v>
      </c>
      <c r="AE10" s="224"/>
      <c r="AF10" s="224"/>
      <c r="AG10" s="257">
        <v>18.24</v>
      </c>
      <c r="AH10" s="260"/>
      <c r="AI10" s="260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</row>
    <row r="11" spans="1:54" ht="14.25">
      <c r="A11" s="332">
        <v>3</v>
      </c>
      <c r="B11" s="164" t="s">
        <v>41</v>
      </c>
      <c r="C11" s="338">
        <v>10021.2</v>
      </c>
      <c r="D11" s="339"/>
      <c r="E11" s="340">
        <f>C11+D11</f>
        <v>10021.2</v>
      </c>
      <c r="F11" s="210">
        <v>75307</v>
      </c>
      <c r="G11" s="210">
        <v>76342</v>
      </c>
      <c r="H11" s="210">
        <f>G11-F11+G12-F12</f>
        <v>1348</v>
      </c>
      <c r="I11" s="209">
        <f>G11+G12-F11-F12</f>
        <v>1348</v>
      </c>
      <c r="J11" s="218">
        <f>I11-W11</f>
        <v>1348</v>
      </c>
      <c r="K11" s="341">
        <v>399</v>
      </c>
      <c r="L11" s="235">
        <v>0.023</v>
      </c>
      <c r="M11" s="159">
        <v>1819.6</v>
      </c>
      <c r="N11" s="164" t="s">
        <v>41</v>
      </c>
      <c r="O11" s="159">
        <f>L11*M11</f>
        <v>41.85</v>
      </c>
      <c r="P11" s="205">
        <f>O11*AG11</f>
        <v>763.34</v>
      </c>
      <c r="Q11" s="237">
        <f>P11/E11</f>
        <v>0.08</v>
      </c>
      <c r="R11" s="159">
        <f>(O11*31.28)*2</f>
        <v>2618.14</v>
      </c>
      <c r="S11" s="159">
        <f>R11/E11</f>
        <v>0.26</v>
      </c>
      <c r="T11" s="341">
        <v>372</v>
      </c>
      <c r="U11" s="342">
        <v>1009.98</v>
      </c>
      <c r="V11" s="163">
        <f>K11-T11</f>
        <v>27</v>
      </c>
      <c r="W11" s="235"/>
      <c r="X11" s="232">
        <v>23.94</v>
      </c>
      <c r="Y11" s="232">
        <v>161.595</v>
      </c>
      <c r="Z11" s="201">
        <f>Y11/V11</f>
        <v>5.99</v>
      </c>
      <c r="AA11" s="224">
        <f>V11*5.985</f>
        <v>161.6</v>
      </c>
      <c r="AB11" s="224">
        <f>I11-U11-W11-X11</f>
        <v>314.08</v>
      </c>
      <c r="AC11" s="224">
        <f>AB11*AG11</f>
        <v>5728.82</v>
      </c>
      <c r="AD11" s="224">
        <f>AB11-O11</f>
        <v>272.23</v>
      </c>
      <c r="AE11" s="224"/>
      <c r="AF11" s="224"/>
      <c r="AG11" s="257">
        <v>18.24</v>
      </c>
      <c r="AH11" s="260"/>
      <c r="AI11" s="260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</row>
    <row r="12" spans="1:54" ht="15">
      <c r="A12" s="332"/>
      <c r="B12" s="164"/>
      <c r="C12" s="339"/>
      <c r="D12" s="343"/>
      <c r="E12" s="344"/>
      <c r="F12" s="210">
        <v>49119</v>
      </c>
      <c r="G12" s="210">
        <v>49432</v>
      </c>
      <c r="H12" s="210"/>
      <c r="I12" s="209"/>
      <c r="J12" s="218"/>
      <c r="K12" s="345" t="s">
        <v>105</v>
      </c>
      <c r="L12" s="235"/>
      <c r="M12" s="159"/>
      <c r="N12" s="164"/>
      <c r="O12" s="159"/>
      <c r="P12" s="205"/>
      <c r="Q12" s="237"/>
      <c r="R12" s="159"/>
      <c r="S12" s="159"/>
      <c r="T12" s="345"/>
      <c r="U12" s="158"/>
      <c r="V12" s="163"/>
      <c r="W12" s="346"/>
      <c r="X12" s="347"/>
      <c r="Y12" s="232"/>
      <c r="Z12" s="201"/>
      <c r="AA12" s="224"/>
      <c r="AB12" s="224"/>
      <c r="AC12" s="224"/>
      <c r="AD12" s="224"/>
      <c r="AE12" s="348"/>
      <c r="AF12" s="348"/>
      <c r="AG12" s="258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</row>
    <row r="13" spans="1:54" ht="15.75" thickBot="1">
      <c r="A13" s="349"/>
      <c r="B13" s="350" t="s">
        <v>75</v>
      </c>
      <c r="C13" s="351">
        <f>SUM(C9:C11)</f>
        <v>16627.4</v>
      </c>
      <c r="D13" s="351">
        <f>SUM(D9:D11)</f>
        <v>38.4</v>
      </c>
      <c r="E13" s="344">
        <f>SUM(E9:E12)</f>
        <v>16665.8</v>
      </c>
      <c r="F13" s="212">
        <f>SUM(F9:F12)</f>
        <v>218610</v>
      </c>
      <c r="G13" s="212">
        <f>SUM(G9:G12)</f>
        <v>220752</v>
      </c>
      <c r="H13" s="212">
        <f>SUM(H11:H11)</f>
        <v>1348</v>
      </c>
      <c r="I13" s="211">
        <f>SUM(I9:I11)</f>
        <v>2142</v>
      </c>
      <c r="J13" s="219">
        <f>SUM(J9:J12)</f>
        <v>2140.172</v>
      </c>
      <c r="K13" s="352">
        <f>SUM(K9:K11)</f>
        <v>648</v>
      </c>
      <c r="L13" s="236"/>
      <c r="M13" s="202">
        <f>SUM(M9:M11)</f>
        <v>2705.3</v>
      </c>
      <c r="N13" s="350" t="s">
        <v>75</v>
      </c>
      <c r="O13" s="202">
        <f>SUM(O9:O11)</f>
        <v>62.22</v>
      </c>
      <c r="P13" s="226">
        <f>SUM(P9:P11)</f>
        <v>1134.89</v>
      </c>
      <c r="Q13" s="237"/>
      <c r="R13" s="240">
        <f>SUM(R9:R11)</f>
        <v>3892.49</v>
      </c>
      <c r="S13" s="159"/>
      <c r="T13" s="352">
        <f>SUM(T9:T11)</f>
        <v>587</v>
      </c>
      <c r="U13" s="202">
        <f>SUM(U9:U11)</f>
        <v>1671.28</v>
      </c>
      <c r="V13" s="203">
        <f>SUM(V9:V11)</f>
        <v>61</v>
      </c>
      <c r="W13" s="236">
        <f>SUM(W9:W10)</f>
        <v>1.828</v>
      </c>
      <c r="X13" s="353">
        <f>SUM(X9:X11)</f>
        <v>41.895</v>
      </c>
      <c r="Y13" s="233">
        <f>SUM(Y9:Y11)</f>
        <v>365.085</v>
      </c>
      <c r="Z13" s="204"/>
      <c r="AA13" s="224">
        <f>V13*5.985</f>
        <v>365.09</v>
      </c>
      <c r="AB13" s="224">
        <f>I13-U13-W13-X13</f>
        <v>427</v>
      </c>
      <c r="AC13" s="224">
        <f>SUM(AC9:AC11)</f>
        <v>7788.48</v>
      </c>
      <c r="AD13" s="224">
        <f>AB13-O13</f>
        <v>364.78</v>
      </c>
      <c r="AE13" s="354"/>
      <c r="AF13" s="354"/>
      <c r="AG13" s="259"/>
      <c r="AH13" s="260"/>
      <c r="AI13" s="261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</row>
    <row r="14" spans="5:54" ht="12.75">
      <c r="E14" s="162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</row>
    <row r="15" spans="1:54" ht="14.25">
      <c r="A15" s="243"/>
      <c r="B15" s="243"/>
      <c r="C15" s="243"/>
      <c r="D15" s="243"/>
      <c r="E15" s="243"/>
      <c r="F15" s="243"/>
      <c r="G15" s="243"/>
      <c r="H15" s="243"/>
      <c r="I15" s="244"/>
      <c r="J15" s="245"/>
      <c r="K15" s="246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</row>
    <row r="16" spans="1:54" ht="15.7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</row>
    <row r="17" spans="1:54" ht="19.5" customHeight="1">
      <c r="A17" s="248" t="s">
        <v>106</v>
      </c>
      <c r="B17" s="248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 t="s">
        <v>105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</row>
    <row r="18" spans="1:54" ht="16.5" customHeight="1">
      <c r="A18" s="248" t="s">
        <v>107</v>
      </c>
      <c r="B18" s="249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</row>
    <row r="19" spans="1:54" ht="24" customHeight="1">
      <c r="A19" s="250"/>
      <c r="B19" s="251"/>
      <c r="C19" s="252"/>
      <c r="D19" s="253"/>
      <c r="E19" s="253"/>
      <c r="F19" s="253"/>
      <c r="G19" s="253"/>
      <c r="H19" s="253"/>
      <c r="I19" s="253"/>
      <c r="J19" s="253"/>
      <c r="K19" s="253" t="s">
        <v>105</v>
      </c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</row>
    <row r="20" spans="34:54" ht="12.75"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</row>
    <row r="21" spans="34:54" ht="12.75"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</row>
    <row r="22" spans="34:54" ht="12.75"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</row>
    <row r="23" spans="34:54" ht="12.75"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</row>
    <row r="24" spans="34:54" ht="12.75"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</row>
    <row r="25" spans="34:54" ht="12.75"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</row>
    <row r="26" spans="34:54" ht="12.75"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</row>
    <row r="27" spans="34:54" ht="12.75"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</row>
    <row r="28" spans="34:54" ht="12.75"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</row>
    <row r="29" spans="34:54" ht="12.75"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</row>
    <row r="30" spans="34:54" ht="12.75"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</row>
    <row r="31" spans="34:54" ht="12.75"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</row>
    <row r="32" spans="34:54" ht="12.75"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</row>
    <row r="33" spans="34:54" ht="12.75"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</row>
    <row r="34" spans="34:54" ht="12.75"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</row>
    <row r="35" spans="34:54" ht="12.75"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</row>
    <row r="36" spans="34:54" ht="12.75"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</row>
    <row r="37" spans="34:54" ht="12.75"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</row>
    <row r="38" spans="34:54" ht="12.75"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</row>
    <row r="39" spans="34:54" ht="12.75"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</row>
    <row r="40" spans="34:54" ht="12.75"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</row>
    <row r="41" spans="34:54" ht="12.75"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</row>
    <row r="42" spans="34:54" ht="12.75"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</row>
    <row r="43" spans="34:54" ht="12.75"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</row>
    <row r="44" spans="34:54" ht="12.75"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</row>
    <row r="45" spans="34:54" ht="12.75"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</row>
    <row r="46" spans="34:54" ht="12.75"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</row>
    <row r="47" spans="34:54" ht="12.75"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</row>
    <row r="48" spans="34:54" ht="12.75"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</row>
    <row r="49" spans="34:54" ht="12.75"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</row>
    <row r="50" spans="34:54" ht="12.75"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</row>
    <row r="51" spans="34:54" ht="12.75"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</row>
    <row r="52" spans="34:54" ht="12.75"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</row>
    <row r="53" spans="34:54" ht="12.75"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</row>
    <row r="54" spans="34:54" ht="12.75"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</row>
    <row r="55" spans="34:54" ht="12.75"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</row>
    <row r="56" spans="34:54" ht="12.75"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</row>
    <row r="57" spans="34:54" ht="12.75"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</row>
    <row r="58" spans="34:54" ht="12.75"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</row>
    <row r="59" spans="34:54" ht="12.75"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</row>
    <row r="60" spans="34:54" ht="12.75"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</row>
    <row r="61" spans="34:54" ht="12.75"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</row>
    <row r="62" spans="34:54" ht="12.75"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</row>
    <row r="63" spans="34:54" ht="12.75"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</row>
    <row r="64" spans="34:54" ht="12.75"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</row>
    <row r="65" spans="34:54" ht="12.75"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</row>
    <row r="66" spans="34:54" ht="12.75"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</row>
    <row r="67" spans="34:54" ht="12.75"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</row>
    <row r="68" spans="34:54" ht="12.75"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</row>
    <row r="69" spans="34:54" ht="12.75"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</row>
    <row r="70" spans="34:54" ht="12.75"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</row>
    <row r="71" spans="34:54" ht="12.75"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</row>
    <row r="72" spans="34:54" ht="12.75"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</row>
    <row r="73" spans="34:54" ht="12.75"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</row>
    <row r="74" spans="34:54" ht="12.75"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</row>
    <row r="75" spans="34:54" ht="12.75"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</row>
    <row r="76" spans="34:54" ht="12.75"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</row>
    <row r="77" spans="34:54" ht="12.75"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</row>
    <row r="78" spans="34:54" ht="12.75"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</row>
    <row r="79" spans="34:54" ht="12.75"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</row>
    <row r="80" spans="34:54" ht="12.75"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</row>
    <row r="81" spans="34:54" ht="12.75"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</row>
    <row r="82" spans="34:54" ht="12.75"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</row>
    <row r="83" spans="34:54" ht="12.75"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</row>
    <row r="84" spans="34:54" ht="12.75"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</row>
    <row r="85" spans="34:54" ht="12.75"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</row>
    <row r="86" spans="34:54" ht="12.75"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</row>
    <row r="87" spans="34:54" ht="12.75"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</row>
    <row r="88" spans="34:54" ht="12.75"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</row>
    <row r="89" spans="34:54" ht="12.75"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</row>
    <row r="90" spans="34:54" ht="12.75"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</row>
    <row r="91" spans="34:54" ht="12.75"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</row>
    <row r="92" spans="34:54" ht="12.75"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</row>
    <row r="93" spans="34:54" ht="12.75"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</row>
    <row r="94" spans="34:54" ht="12.75"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</row>
    <row r="95" spans="34:54" ht="12.75"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</row>
    <row r="96" spans="34:54" ht="12.75"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</row>
    <row r="97" spans="34:54" ht="12.75"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</row>
    <row r="98" spans="34:54" ht="12.75"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</row>
    <row r="99" spans="34:54" ht="12.75"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</row>
    <row r="100" spans="34:54" ht="12.75"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</row>
    <row r="101" spans="34:54" ht="12.75"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</row>
    <row r="102" spans="34:54" ht="12.75"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</row>
    <row r="103" spans="34:54" ht="12.75"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</row>
    <row r="104" spans="34:54" ht="12.75"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</row>
    <row r="105" spans="34:54" ht="12.75"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</row>
    <row r="106" spans="34:54" ht="12.75"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</row>
    <row r="107" spans="34:54" ht="12.75"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</row>
    <row r="108" spans="34:54" ht="12.75"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</row>
    <row r="109" spans="34:54" ht="12.75"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</row>
    <row r="110" spans="34:54" ht="12.75"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</row>
    <row r="111" spans="34:54" ht="12.75"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</row>
    <row r="112" spans="34:54" ht="12.75"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</row>
    <row r="113" spans="34:54" ht="12.75"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</row>
    <row r="114" spans="34:54" ht="12.75"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</row>
    <row r="115" spans="34:54" ht="12.75"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</row>
    <row r="116" spans="34:54" ht="12.75"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</row>
    <row r="117" spans="34:54" ht="12.75"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</row>
    <row r="118" spans="34:54" ht="12.75"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</row>
    <row r="119" spans="34:54" ht="12.75"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</row>
    <row r="120" spans="34:54" ht="12.75"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</row>
    <row r="121" spans="34:54" ht="12.75"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</row>
    <row r="122" spans="34:54" ht="12.75"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</row>
    <row r="123" spans="34:54" ht="12.75"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</row>
    <row r="124" spans="34:54" ht="12.75"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</row>
    <row r="125" spans="34:54" ht="12.75"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</row>
    <row r="126" spans="34:54" ht="12.75"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</row>
    <row r="127" spans="34:54" ht="12.75"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</row>
    <row r="128" spans="34:54" ht="12.75"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</row>
    <row r="129" spans="34:54" ht="12.75"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</row>
    <row r="130" spans="34:54" ht="12.75"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</row>
    <row r="131" spans="34:54" ht="12.75"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</row>
    <row r="132" spans="34:54" ht="12.75"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</row>
    <row r="133" spans="34:54" ht="12.75"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</row>
    <row r="134" spans="34:54" ht="12.75"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</row>
    <row r="135" spans="34:54" ht="12.75"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</row>
    <row r="136" spans="34:54" ht="12.75"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</row>
    <row r="137" spans="34:54" ht="12.75"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</row>
    <row r="138" spans="34:54" ht="12.75"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</row>
    <row r="139" spans="34:54" ht="12.75"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</row>
    <row r="140" spans="34:54" ht="12.75"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</row>
    <row r="141" spans="34:54" ht="12.75"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</row>
    <row r="142" spans="34:54" ht="12.75"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</row>
    <row r="143" spans="34:54" ht="12.75"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</row>
    <row r="144" spans="34:54" ht="12.75"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</row>
    <row r="145" spans="34:54" ht="12.75"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</row>
    <row r="146" spans="34:54" ht="12.75"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</row>
    <row r="147" spans="34:54" ht="12.75"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</row>
    <row r="148" spans="34:54" ht="12.75"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</row>
    <row r="149" spans="34:54" ht="12.75"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</row>
    <row r="150" spans="34:54" ht="12.75"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</row>
    <row r="151" spans="34:54" ht="12.75"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</row>
    <row r="152" spans="34:54" ht="12.75"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</row>
    <row r="153" spans="34:54" ht="12.75"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</row>
    <row r="154" spans="34:54" ht="12.75"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</row>
    <row r="155" spans="34:54" ht="12.75"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</row>
    <row r="156" spans="34:54" ht="12.75"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</row>
    <row r="157" spans="34:54" ht="12.75"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</row>
  </sheetData>
  <sheetProtection/>
  <mergeCells count="20">
    <mergeCell ref="A16:U16"/>
    <mergeCell ref="M6:M7"/>
    <mergeCell ref="A5:A7"/>
    <mergeCell ref="L6:L7"/>
    <mergeCell ref="E5:E7"/>
    <mergeCell ref="C5:C7"/>
    <mergeCell ref="B5:B7"/>
    <mergeCell ref="W6:W7"/>
    <mergeCell ref="T6:T7"/>
    <mergeCell ref="O6:O7"/>
    <mergeCell ref="D5:D7"/>
    <mergeCell ref="U6:U7"/>
    <mergeCell ref="A2:Z2"/>
    <mergeCell ref="A3:Z3"/>
    <mergeCell ref="F5:Z5"/>
    <mergeCell ref="Z6:Z7"/>
    <mergeCell ref="A4:C4"/>
    <mergeCell ref="F6:I6"/>
    <mergeCell ref="K6:K7"/>
    <mergeCell ref="Y6:Y7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2"/>
  <sheetViews>
    <sheetView zoomScalePageLayoutView="0" workbookViewId="0" topLeftCell="A1">
      <selection activeCell="B4" sqref="B4:F62"/>
    </sheetView>
  </sheetViews>
  <sheetFormatPr defaultColWidth="9.00390625" defaultRowHeight="12.75"/>
  <cols>
    <col min="3" max="3" width="31.125" style="0" customWidth="1"/>
    <col min="4" max="4" width="18.25390625" style="0" customWidth="1"/>
    <col min="5" max="5" width="13.875" style="0" customWidth="1"/>
    <col min="6" max="6" width="19.125" style="0" customWidth="1"/>
  </cols>
  <sheetData>
    <row r="3" ht="13.5" thickBot="1"/>
    <row r="4" spans="2:6" ht="12.75">
      <c r="B4" s="305" t="s">
        <v>0</v>
      </c>
      <c r="C4" s="308" t="s">
        <v>1</v>
      </c>
      <c r="D4" s="311" t="s">
        <v>98</v>
      </c>
      <c r="E4" s="308" t="s">
        <v>99</v>
      </c>
      <c r="F4" s="314" t="s">
        <v>102</v>
      </c>
    </row>
    <row r="5" spans="2:6" ht="12.75">
      <c r="B5" s="306"/>
      <c r="C5" s="309"/>
      <c r="D5" s="312"/>
      <c r="E5" s="309"/>
      <c r="F5" s="315"/>
    </row>
    <row r="6" spans="2:6" ht="12.75">
      <c r="B6" s="307"/>
      <c r="C6" s="310"/>
      <c r="D6" s="313"/>
      <c r="E6" s="310"/>
      <c r="F6" s="316"/>
    </row>
    <row r="7" spans="2:6" ht="21" thickBot="1">
      <c r="B7" s="165">
        <v>1</v>
      </c>
      <c r="C7" s="166">
        <v>2</v>
      </c>
      <c r="D7" s="166" t="s">
        <v>100</v>
      </c>
      <c r="E7" s="166" t="s">
        <v>101</v>
      </c>
      <c r="F7" s="183">
        <v>3</v>
      </c>
    </row>
    <row r="8" spans="2:6" ht="20.25">
      <c r="B8" s="184">
        <v>1</v>
      </c>
      <c r="C8" s="167" t="s">
        <v>12</v>
      </c>
      <c r="D8" s="168">
        <v>3178.7</v>
      </c>
      <c r="E8" s="169">
        <v>404.4</v>
      </c>
      <c r="F8" s="185">
        <v>3583.1</v>
      </c>
    </row>
    <row r="9" spans="2:6" ht="20.25">
      <c r="B9" s="186">
        <v>2</v>
      </c>
      <c r="C9" s="170" t="s">
        <v>13</v>
      </c>
      <c r="D9" s="168">
        <v>3171.5</v>
      </c>
      <c r="E9" s="169">
        <v>372.6</v>
      </c>
      <c r="F9" s="185">
        <v>3544.1</v>
      </c>
    </row>
    <row r="10" spans="2:6" ht="20.25">
      <c r="B10" s="187">
        <v>3</v>
      </c>
      <c r="C10" s="170" t="s">
        <v>14</v>
      </c>
      <c r="D10" s="168">
        <v>3843.8</v>
      </c>
      <c r="E10" s="169"/>
      <c r="F10" s="185">
        <v>3843.8</v>
      </c>
    </row>
    <row r="11" spans="2:6" ht="20.25">
      <c r="B11" s="187">
        <v>4</v>
      </c>
      <c r="C11" s="170" t="s">
        <v>15</v>
      </c>
      <c r="D11" s="168">
        <v>3377.9</v>
      </c>
      <c r="E11" s="169">
        <v>160.8</v>
      </c>
      <c r="F11" s="185">
        <v>3538.7</v>
      </c>
    </row>
    <row r="12" spans="2:6" ht="20.25">
      <c r="B12" s="187">
        <v>5</v>
      </c>
      <c r="C12" s="170" t="s">
        <v>16</v>
      </c>
      <c r="D12" s="168">
        <v>3833.1</v>
      </c>
      <c r="E12" s="169"/>
      <c r="F12" s="185">
        <v>3833.1</v>
      </c>
    </row>
    <row r="13" spans="2:6" ht="20.25">
      <c r="B13" s="187">
        <v>6</v>
      </c>
      <c r="C13" s="172" t="s">
        <v>17</v>
      </c>
      <c r="D13" s="168">
        <v>3126.5</v>
      </c>
      <c r="E13" s="169">
        <v>407.2</v>
      </c>
      <c r="F13" s="185">
        <v>3533.7</v>
      </c>
    </row>
    <row r="14" spans="2:6" ht="20.25">
      <c r="B14" s="187">
        <v>7</v>
      </c>
      <c r="C14" s="172" t="s">
        <v>18</v>
      </c>
      <c r="D14" s="168">
        <v>3415.5</v>
      </c>
      <c r="E14" s="169">
        <v>41.3</v>
      </c>
      <c r="F14" s="185">
        <v>3456.8</v>
      </c>
    </row>
    <row r="15" spans="2:6" ht="20.25">
      <c r="B15" s="187">
        <v>8</v>
      </c>
      <c r="C15" s="172" t="s">
        <v>19</v>
      </c>
      <c r="D15" s="168">
        <v>3129.4</v>
      </c>
      <c r="E15" s="169">
        <v>356.8</v>
      </c>
      <c r="F15" s="185">
        <v>3486.2</v>
      </c>
    </row>
    <row r="16" spans="2:6" ht="20.25">
      <c r="B16" s="187">
        <v>9</v>
      </c>
      <c r="C16" s="172" t="s">
        <v>20</v>
      </c>
      <c r="D16" s="168">
        <v>3858.3</v>
      </c>
      <c r="E16" s="173"/>
      <c r="F16" s="188">
        <v>3858.3</v>
      </c>
    </row>
    <row r="17" spans="2:6" ht="20.25">
      <c r="B17" s="187">
        <v>10</v>
      </c>
      <c r="C17" s="172" t="s">
        <v>21</v>
      </c>
      <c r="D17" s="168">
        <v>3223.4</v>
      </c>
      <c r="E17" s="169"/>
      <c r="F17" s="185">
        <v>3223.4</v>
      </c>
    </row>
    <row r="18" spans="2:6" ht="20.25">
      <c r="B18" s="187">
        <v>11</v>
      </c>
      <c r="C18" s="172" t="s">
        <v>22</v>
      </c>
      <c r="D18" s="168">
        <v>3466.8</v>
      </c>
      <c r="E18" s="169"/>
      <c r="F18" s="185">
        <v>3466.8</v>
      </c>
    </row>
    <row r="19" spans="2:6" ht="20.25">
      <c r="B19" s="187">
        <v>12</v>
      </c>
      <c r="C19" s="172" t="s">
        <v>23</v>
      </c>
      <c r="D19" s="174">
        <v>3471.4</v>
      </c>
      <c r="E19" s="169"/>
      <c r="F19" s="185">
        <v>3471.4</v>
      </c>
    </row>
    <row r="20" spans="2:6" ht="20.25">
      <c r="B20" s="187">
        <v>13</v>
      </c>
      <c r="C20" s="172" t="s">
        <v>24</v>
      </c>
      <c r="D20" s="168">
        <v>3309.7</v>
      </c>
      <c r="E20" s="169">
        <v>116.9</v>
      </c>
      <c r="F20" s="185">
        <v>3426.6</v>
      </c>
    </row>
    <row r="21" spans="2:6" ht="20.25">
      <c r="B21" s="186">
        <v>14</v>
      </c>
      <c r="C21" s="172" t="s">
        <v>25</v>
      </c>
      <c r="D21" s="168">
        <v>3427.4</v>
      </c>
      <c r="E21" s="169"/>
      <c r="F21" s="185">
        <v>3427.4</v>
      </c>
    </row>
    <row r="22" spans="2:6" ht="20.25">
      <c r="B22" s="186">
        <v>15</v>
      </c>
      <c r="C22" s="172" t="s">
        <v>26</v>
      </c>
      <c r="D22" s="168">
        <v>3462.8</v>
      </c>
      <c r="E22" s="169"/>
      <c r="F22" s="185">
        <v>3462.8</v>
      </c>
    </row>
    <row r="23" spans="2:6" ht="20.25">
      <c r="B23" s="186">
        <v>16</v>
      </c>
      <c r="C23" s="172" t="s">
        <v>27</v>
      </c>
      <c r="D23" s="168">
        <v>3565.6</v>
      </c>
      <c r="E23" s="169"/>
      <c r="F23" s="185">
        <v>3565.6</v>
      </c>
    </row>
    <row r="24" spans="2:6" ht="20.25">
      <c r="B24" s="187">
        <v>17</v>
      </c>
      <c r="C24" s="172" t="s">
        <v>28</v>
      </c>
      <c r="D24" s="168">
        <v>3578.3</v>
      </c>
      <c r="E24" s="169"/>
      <c r="F24" s="185">
        <v>3578.3</v>
      </c>
    </row>
    <row r="25" spans="2:6" ht="20.25">
      <c r="B25" s="187">
        <v>18</v>
      </c>
      <c r="C25" s="172" t="s">
        <v>29</v>
      </c>
      <c r="D25" s="168">
        <v>3530.8</v>
      </c>
      <c r="E25" s="169"/>
      <c r="F25" s="185">
        <v>3530.8</v>
      </c>
    </row>
    <row r="26" spans="2:6" ht="20.25">
      <c r="B26" s="187">
        <v>19</v>
      </c>
      <c r="C26" s="172" t="s">
        <v>30</v>
      </c>
      <c r="D26" s="168">
        <v>3455.8</v>
      </c>
      <c r="E26" s="169"/>
      <c r="F26" s="185">
        <v>3455.8</v>
      </c>
    </row>
    <row r="27" spans="2:6" ht="20.25">
      <c r="B27" s="187">
        <v>20</v>
      </c>
      <c r="C27" s="172" t="s">
        <v>31</v>
      </c>
      <c r="D27" s="168">
        <v>3512.4</v>
      </c>
      <c r="E27" s="169"/>
      <c r="F27" s="185">
        <v>3512.4</v>
      </c>
    </row>
    <row r="28" spans="2:6" ht="20.25">
      <c r="B28" s="187">
        <v>21</v>
      </c>
      <c r="C28" s="172" t="s">
        <v>32</v>
      </c>
      <c r="D28" s="168">
        <v>3501.4</v>
      </c>
      <c r="E28" s="169">
        <v>108.1</v>
      </c>
      <c r="F28" s="185">
        <v>3609.5</v>
      </c>
    </row>
    <row r="29" spans="2:6" ht="20.25">
      <c r="B29" s="187">
        <v>22</v>
      </c>
      <c r="C29" s="172" t="s">
        <v>33</v>
      </c>
      <c r="D29" s="175">
        <v>6222</v>
      </c>
      <c r="E29" s="169"/>
      <c r="F29" s="185">
        <v>6222</v>
      </c>
    </row>
    <row r="30" spans="2:6" ht="20.25">
      <c r="B30" s="187">
        <v>23</v>
      </c>
      <c r="C30" s="172" t="s">
        <v>34</v>
      </c>
      <c r="D30" s="168">
        <v>6020.5</v>
      </c>
      <c r="E30" s="173">
        <v>116.2</v>
      </c>
      <c r="F30" s="188">
        <v>6136.7</v>
      </c>
    </row>
    <row r="31" spans="2:6" ht="20.25">
      <c r="B31" s="187">
        <v>24</v>
      </c>
      <c r="C31" s="172" t="s">
        <v>35</v>
      </c>
      <c r="D31" s="168">
        <v>3278.5</v>
      </c>
      <c r="E31" s="169">
        <v>195.5</v>
      </c>
      <c r="F31" s="185">
        <v>3474</v>
      </c>
    </row>
    <row r="32" spans="2:6" ht="20.25">
      <c r="B32" s="187">
        <v>25</v>
      </c>
      <c r="C32" s="172" t="s">
        <v>36</v>
      </c>
      <c r="D32" s="168">
        <v>3280.3</v>
      </c>
      <c r="E32" s="169">
        <v>243.8</v>
      </c>
      <c r="F32" s="185">
        <v>3524.1</v>
      </c>
    </row>
    <row r="33" spans="2:6" ht="20.25">
      <c r="B33" s="187">
        <v>26</v>
      </c>
      <c r="C33" s="172" t="s">
        <v>37</v>
      </c>
      <c r="D33" s="168">
        <v>3427.8</v>
      </c>
      <c r="E33" s="169">
        <v>99.9</v>
      </c>
      <c r="F33" s="185">
        <v>3527.7</v>
      </c>
    </row>
    <row r="34" spans="2:6" ht="20.25">
      <c r="B34" s="187">
        <v>27</v>
      </c>
      <c r="C34" s="172" t="s">
        <v>38</v>
      </c>
      <c r="D34" s="174">
        <v>3588</v>
      </c>
      <c r="E34" s="169"/>
      <c r="F34" s="185">
        <v>3588</v>
      </c>
    </row>
    <row r="35" spans="2:6" ht="20.25">
      <c r="B35" s="187">
        <v>28</v>
      </c>
      <c r="C35" s="172" t="s">
        <v>39</v>
      </c>
      <c r="D35" s="168">
        <v>3578.5</v>
      </c>
      <c r="E35" s="169"/>
      <c r="F35" s="185">
        <v>3578.5</v>
      </c>
    </row>
    <row r="36" spans="2:6" ht="20.25">
      <c r="B36" s="187">
        <v>29</v>
      </c>
      <c r="C36" s="172" t="s">
        <v>40</v>
      </c>
      <c r="D36" s="168">
        <v>4473.7</v>
      </c>
      <c r="E36" s="169"/>
      <c r="F36" s="185">
        <v>4473.7</v>
      </c>
    </row>
    <row r="37" spans="2:6" ht="20.25">
      <c r="B37" s="187">
        <v>30</v>
      </c>
      <c r="C37" s="172" t="s">
        <v>42</v>
      </c>
      <c r="D37" s="176">
        <v>5492.7</v>
      </c>
      <c r="E37" s="169"/>
      <c r="F37" s="185">
        <v>5492.7</v>
      </c>
    </row>
    <row r="38" spans="2:6" ht="20.25">
      <c r="B38" s="187">
        <v>31</v>
      </c>
      <c r="C38" s="172" t="s">
        <v>43</v>
      </c>
      <c r="D38" s="168">
        <v>3226.1</v>
      </c>
      <c r="E38" s="169"/>
      <c r="F38" s="185">
        <v>3226.1</v>
      </c>
    </row>
    <row r="39" spans="2:6" ht="20.25">
      <c r="B39" s="187">
        <v>32</v>
      </c>
      <c r="C39" s="172" t="s">
        <v>44</v>
      </c>
      <c r="D39" s="168">
        <v>3271.4</v>
      </c>
      <c r="E39" s="173">
        <v>13.5</v>
      </c>
      <c r="F39" s="188">
        <v>3284.9</v>
      </c>
    </row>
    <row r="40" spans="2:6" ht="20.25">
      <c r="B40" s="187">
        <v>33</v>
      </c>
      <c r="C40" s="172" t="s">
        <v>45</v>
      </c>
      <c r="D40" s="168">
        <v>3238.3</v>
      </c>
      <c r="E40" s="169">
        <v>18.8</v>
      </c>
      <c r="F40" s="185">
        <v>3257.1</v>
      </c>
    </row>
    <row r="41" spans="2:6" ht="20.25">
      <c r="B41" s="187">
        <v>34</v>
      </c>
      <c r="C41" s="172" t="s">
        <v>46</v>
      </c>
      <c r="D41" s="168">
        <v>3308.6</v>
      </c>
      <c r="E41" s="169">
        <v>19.3</v>
      </c>
      <c r="F41" s="185">
        <v>3327.9</v>
      </c>
    </row>
    <row r="42" spans="2:6" ht="20.25">
      <c r="B42" s="187">
        <v>35</v>
      </c>
      <c r="C42" s="172" t="s">
        <v>47</v>
      </c>
      <c r="D42" s="175">
        <v>3305.1</v>
      </c>
      <c r="E42" s="169">
        <v>19.1</v>
      </c>
      <c r="F42" s="185">
        <v>3324.2</v>
      </c>
    </row>
    <row r="43" spans="2:6" ht="20.25">
      <c r="B43" s="187">
        <v>36</v>
      </c>
      <c r="C43" s="172" t="s">
        <v>48</v>
      </c>
      <c r="D43" s="168">
        <v>2706.5</v>
      </c>
      <c r="E43" s="173"/>
      <c r="F43" s="188">
        <v>2706.5</v>
      </c>
    </row>
    <row r="44" spans="2:6" ht="20.25">
      <c r="B44" s="187">
        <v>37</v>
      </c>
      <c r="C44" s="172" t="s">
        <v>49</v>
      </c>
      <c r="D44" s="168">
        <v>2774.8</v>
      </c>
      <c r="E44" s="169"/>
      <c r="F44" s="185">
        <v>2774.8</v>
      </c>
    </row>
    <row r="45" spans="2:6" ht="20.25">
      <c r="B45" s="187">
        <v>38</v>
      </c>
      <c r="C45" s="177" t="s">
        <v>50</v>
      </c>
      <c r="D45" s="168">
        <v>3043.4</v>
      </c>
      <c r="E45" s="169">
        <v>140.1</v>
      </c>
      <c r="F45" s="185">
        <v>3183.5</v>
      </c>
    </row>
    <row r="46" spans="2:6" ht="20.25">
      <c r="B46" s="189">
        <v>39</v>
      </c>
      <c r="C46" s="177" t="s">
        <v>51</v>
      </c>
      <c r="D46" s="168">
        <v>3027.5</v>
      </c>
      <c r="E46" s="173">
        <v>142.9</v>
      </c>
      <c r="F46" s="188">
        <v>3170.4</v>
      </c>
    </row>
    <row r="47" spans="2:6" ht="20.25">
      <c r="B47" s="189">
        <v>40</v>
      </c>
      <c r="C47" s="172" t="s">
        <v>52</v>
      </c>
      <c r="D47" s="168">
        <v>2506.7</v>
      </c>
      <c r="E47" s="169">
        <v>232.5</v>
      </c>
      <c r="F47" s="185">
        <v>2739.2</v>
      </c>
    </row>
    <row r="48" spans="2:6" ht="20.25">
      <c r="B48" s="187">
        <v>41</v>
      </c>
      <c r="C48" s="172" t="s">
        <v>53</v>
      </c>
      <c r="D48" s="168">
        <v>3401.1</v>
      </c>
      <c r="E48" s="169">
        <v>57.5</v>
      </c>
      <c r="F48" s="185">
        <v>3458.6</v>
      </c>
    </row>
    <row r="49" spans="2:6" ht="20.25">
      <c r="B49" s="187">
        <v>42</v>
      </c>
      <c r="C49" s="172" t="s">
        <v>54</v>
      </c>
      <c r="D49" s="168">
        <v>3898.5</v>
      </c>
      <c r="E49" s="169"/>
      <c r="F49" s="185">
        <v>3898.5</v>
      </c>
    </row>
    <row r="50" spans="2:6" ht="20.25">
      <c r="B50" s="187">
        <v>43</v>
      </c>
      <c r="C50" s="178" t="s">
        <v>55</v>
      </c>
      <c r="D50" s="168">
        <v>3910.3</v>
      </c>
      <c r="E50" s="169"/>
      <c r="F50" s="185">
        <v>3910.3</v>
      </c>
    </row>
    <row r="51" spans="2:6" ht="20.25">
      <c r="B51" s="187">
        <v>44</v>
      </c>
      <c r="C51" s="178" t="s">
        <v>56</v>
      </c>
      <c r="D51" s="168">
        <v>6498.9</v>
      </c>
      <c r="E51" s="169"/>
      <c r="F51" s="185">
        <v>6498.9</v>
      </c>
    </row>
    <row r="52" spans="2:6" ht="20.25">
      <c r="B52" s="187">
        <v>45</v>
      </c>
      <c r="C52" s="178" t="s">
        <v>57</v>
      </c>
      <c r="D52" s="168">
        <v>6806.9</v>
      </c>
      <c r="E52" s="169"/>
      <c r="F52" s="185">
        <v>6806.9</v>
      </c>
    </row>
    <row r="53" spans="2:6" ht="20.25">
      <c r="B53" s="187"/>
      <c r="C53" s="178"/>
      <c r="D53" s="171"/>
      <c r="E53" s="178"/>
      <c r="F53" s="185"/>
    </row>
    <row r="54" spans="2:6" ht="20.25">
      <c r="B54" s="187"/>
      <c r="C54" s="178"/>
      <c r="D54" s="171"/>
      <c r="E54" s="178"/>
      <c r="F54" s="185"/>
    </row>
    <row r="55" spans="2:6" ht="20.25">
      <c r="B55" s="190"/>
      <c r="C55" s="180" t="s">
        <v>58</v>
      </c>
      <c r="D55" s="181">
        <v>166726.6</v>
      </c>
      <c r="E55" s="181">
        <v>3267.2</v>
      </c>
      <c r="F55" s="191">
        <v>169993.8</v>
      </c>
    </row>
    <row r="56" spans="2:6" ht="20.25">
      <c r="B56" s="190"/>
      <c r="C56" s="180"/>
      <c r="D56" s="179"/>
      <c r="E56" s="180"/>
      <c r="F56" s="185"/>
    </row>
    <row r="57" spans="2:6" ht="20.25">
      <c r="B57" s="187">
        <v>46</v>
      </c>
      <c r="C57" s="178" t="s">
        <v>41</v>
      </c>
      <c r="D57" s="182">
        <v>10025</v>
      </c>
      <c r="E57" s="171">
        <v>0</v>
      </c>
      <c r="F57" s="185">
        <v>10025</v>
      </c>
    </row>
    <row r="58" spans="2:6" ht="20.25">
      <c r="B58" s="187"/>
      <c r="C58" s="178"/>
      <c r="D58" s="171"/>
      <c r="E58" s="178"/>
      <c r="F58" s="185"/>
    </row>
    <row r="59" spans="2:6" ht="21" thickBot="1">
      <c r="B59" s="194"/>
      <c r="C59" s="195" t="s">
        <v>75</v>
      </c>
      <c r="D59" s="196">
        <v>176751.6</v>
      </c>
      <c r="E59" s="197">
        <v>3267.2</v>
      </c>
      <c r="F59" s="198">
        <v>180018.8</v>
      </c>
    </row>
    <row r="60" spans="2:6" ht="20.25">
      <c r="B60" s="192"/>
      <c r="C60" s="192"/>
      <c r="D60" s="192"/>
      <c r="E60" s="192"/>
      <c r="F60" s="199"/>
    </row>
    <row r="61" spans="2:6" ht="20.25">
      <c r="B61" s="193" t="s">
        <v>97</v>
      </c>
      <c r="C61" s="193"/>
      <c r="D61" s="193"/>
      <c r="E61" s="193"/>
      <c r="F61" s="193"/>
    </row>
    <row r="62" spans="2:6" ht="12.75">
      <c r="B62" s="29"/>
      <c r="C62" s="29"/>
      <c r="D62" s="29"/>
      <c r="E62" s="29"/>
      <c r="F62" s="29"/>
    </row>
  </sheetData>
  <sheetProtection/>
  <mergeCells count="5">
    <mergeCell ref="B4:B6"/>
    <mergeCell ref="C4:C6"/>
    <mergeCell ref="D4:D6"/>
    <mergeCell ref="E4:E6"/>
    <mergeCell ref="F4:F6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2020-02-03T07:40:30Z</cp:lastPrinted>
  <dcterms:created xsi:type="dcterms:W3CDTF">2007-11-09T11:35:30Z</dcterms:created>
  <dcterms:modified xsi:type="dcterms:W3CDTF">2023-06-09T09:08:43Z</dcterms:modified>
  <cp:category/>
  <cp:version/>
  <cp:contentType/>
  <cp:contentStatus/>
</cp:coreProperties>
</file>