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<sst xmlns="http://schemas.openxmlformats.org/spreadsheetml/2006/main" count="226" uniqueCount="150">
  <si>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</si>
  <si>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</si>
  <si>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</si>
  <si>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</si>
  <si>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</si>
  <si>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</si>
  <si>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</si>
  <si>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</si>
  <si>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</si>
  <si>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</si>
  <si>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</si>
  <si>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</si>
  <si>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</si>
  <si>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</si>
  <si>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</si>
  <si>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</si>
  <si>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</si>
  <si>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</si>
  <si>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</si>
  <si>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</si>
  <si>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</si>
  <si>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</si>
  <si>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</si>
  <si>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</si>
  <si>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</si>
  <si>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</si>
  <si>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</si>
  <si>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</si>
  <si>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</si>
  <si>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</si>
  <si>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</si>
  <si>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</si>
  <si>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</si>
  <si>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</si>
  <si>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</si>
  <si>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</si>
  <si>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</si>
  <si>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</si>
  <si>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</si>
  <si>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</si>
  <si>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</si>
  <si>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</si>
  <si>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</si>
  <si>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</si>
  <si>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</si>
  <si>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</si>
  <si>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</si>
  <si>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</si>
  <si>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</si>
  <si>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</si>
  <si>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</si>
  <si>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</si>
  <si>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</si>
  <si>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</si>
  <si>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</si>
  <si>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</si>
  <si>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</si>
  <si>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</si>
  <si>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</si>
  <si>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</si>
  <si>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</si>
  <si>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</si>
  <si>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</si>
  <si>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</si>
  <si>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</si>
  <si>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</si>
  <si>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</si>
  <si>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</si>
  <si>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</si>
  <si>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</si>
  <si>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</si>
  <si>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</si>
  <si>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</si>
  <si>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</si>
  <si>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</si>
  <si>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</si>
  <si>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</si>
  <si>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</si>
  <si>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</si>
  <si>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</si>
  <si>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</si>
  <si>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</si>
  <si>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</si>
  <si>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</si>
  <si>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</si>
  <si>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</si>
  <si>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</si>
  <si>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</si>
  <si>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</si>
  <si>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</si>
  <si>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</si>
  <si>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</si>
  <si>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</si>
  <si>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</si>
  <si>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</si>
  <si>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</si>
  <si>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</si>
  <si>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</si>
  <si>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</si>
  <si>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</si>
  <si>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</si>
  <si>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</si>
  <si>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</si>
  <si>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</si>
  <si>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</si>
  <si>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</si>
  <si>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</si>
  <si>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</si>
  <si>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</si>
  <si>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</si>
  <si>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</si>
  <si>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</si>
  <si>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</si>
  <si>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</si>
  <si>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</si>
  <si>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</si>
  <si>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</si>
  <si>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</si>
  <si>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</si>
  <si>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</si>
  <si>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</si>
  <si>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</si>
  <si>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</si>
  <si>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</si>
  <si>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</si>
  <si>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</si>
  <si>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</si>
  <si>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</si>
  <si>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</si>
  <si>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</si>
  <si>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</si>
  <si>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</si>
  <si>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</si>
  <si>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</si>
  <si>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</si>
  <si>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</si>
  <si>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</si>
  <si>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</si>
  <si>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</si>
  <si>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</si>
  <si>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</si>
  <si>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</si>
  <si>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</si>
  <si>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</si>
  <si>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</si>
  <si>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</si>
  <si>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</si>
  <si>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</si>
  <si>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>РАСЧЕТ КОММУНАЛЬНЫХ УСЛУГ ПО ГВС за ИЮНЬ 2023 г.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</si>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</sst>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0" fillId="39" borderId="43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5" xfId="0" applyFont="1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38" t="s">
        <v>96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4:15" ht="12.75">
      <c r="N6">
        <v>24.91</v>
      </c>
      <c r="O6">
        <v>210.51</v>
      </c>
    </row>
    <row r="7" spans="1:48" ht="13.5" customHeight="1" thickBot="1">
      <c r="A7" s="230" t="s">
        <v>0</v>
      </c>
      <c r="B7" s="230" t="s">
        <v>1</v>
      </c>
      <c r="C7" s="230" t="s">
        <v>77</v>
      </c>
      <c r="D7" s="239" t="s">
        <v>6</v>
      </c>
      <c r="E7" s="240"/>
      <c r="F7" s="241"/>
      <c r="G7" s="230" t="s">
        <v>59</v>
      </c>
      <c r="H7" s="230" t="s">
        <v>90</v>
      </c>
      <c r="I7" s="12"/>
      <c r="J7" s="242"/>
      <c r="K7" s="242"/>
      <c r="L7" s="242"/>
      <c r="M7" s="232" t="s">
        <v>5</v>
      </c>
      <c r="N7" s="233"/>
      <c r="O7" s="233"/>
      <c r="P7" s="233"/>
      <c r="Q7" s="234"/>
      <c r="R7" s="234"/>
      <c r="S7" s="235"/>
      <c r="T7" s="228" t="s">
        <v>87</v>
      </c>
      <c r="U7" s="225" t="s">
        <v>7</v>
      </c>
      <c r="V7" s="226"/>
      <c r="W7" s="227"/>
      <c r="X7" s="216" t="s">
        <v>11</v>
      </c>
      <c r="Y7" s="217"/>
      <c r="Z7" s="217"/>
      <c r="AA7" s="218"/>
      <c r="AB7" s="218"/>
      <c r="AC7" s="218"/>
      <c r="AD7" s="218"/>
      <c r="AE7" s="219"/>
      <c r="AF7" s="71"/>
      <c r="AG7" s="58"/>
      <c r="AH7" s="58"/>
      <c r="AI7" s="58"/>
      <c r="AJ7" s="97"/>
      <c r="AK7" s="97"/>
      <c r="AL7" s="220" t="s">
        <v>63</v>
      </c>
      <c r="AM7" s="221"/>
      <c r="AN7" s="221"/>
      <c r="AO7" s="221"/>
      <c r="AP7" s="221"/>
      <c r="AQ7" s="222"/>
      <c r="AR7" s="95"/>
      <c r="AS7" s="134"/>
      <c r="AT7" s="236" t="s">
        <v>88</v>
      </c>
      <c r="AU7" s="230" t="s">
        <v>0</v>
      </c>
      <c r="AV7" s="230" t="s">
        <v>1</v>
      </c>
    </row>
    <row r="8" spans="1:48" ht="100.5" customHeight="1">
      <c r="A8" s="231"/>
      <c r="B8" s="231"/>
      <c r="C8" s="231"/>
      <c r="D8" s="12" t="s">
        <v>2</v>
      </c>
      <c r="E8" s="12" t="s">
        <v>3</v>
      </c>
      <c r="F8" s="10" t="s">
        <v>10</v>
      </c>
      <c r="G8" s="231"/>
      <c r="H8" s="23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2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37"/>
      <c r="AU8" s="231"/>
      <c r="AV8" s="23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23" t="s">
        <v>91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zoomScalePageLayoutView="0" workbookViewId="0" topLeftCell="S1">
      <selection activeCell="AB18" sqref="AB18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25390625" style="158" customWidth="1"/>
    <col min="4" max="4" width="12.875" style="158" customWidth="1"/>
    <col min="5" max="5" width="15.00390625" style="158" customWidth="1"/>
    <col min="6" max="6" width="13.00390625" style="158" customWidth="1"/>
    <col min="7" max="7" width="12.75390625" style="158" customWidth="1"/>
    <col min="8" max="10" width="12.625" style="158" customWidth="1"/>
    <col min="11" max="12" width="12.75390625" style="158" customWidth="1"/>
    <col min="13" max="13" width="15.87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20" width="13.125" style="158" customWidth="1"/>
    <col min="21" max="21" width="12.875" style="158" customWidth="1"/>
    <col min="22" max="23" width="13.00390625" style="158" customWidth="1"/>
    <col min="24" max="24" width="13.125" style="158" customWidth="1"/>
    <col min="25" max="25" width="17.125" style="158" customWidth="1"/>
    <col min="26" max="27" width="13.375" style="158" customWidth="1"/>
    <col min="28" max="28" width="13.25390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34" width="13.625" style="158" customWidth="1"/>
    <col min="35" max="35" width="13.375" style="158" customWidth="1"/>
    <col min="36" max="36" width="13.125" style="158" customWidth="1"/>
    <col min="37" max="38" width="13.375" style="158" customWidth="1"/>
    <col min="39" max="39" width="18.00390625" style="158" hidden="1" customWidth="1"/>
    <col min="40" max="41" width="11.25390625" style="158" hidden="1" customWidth="1"/>
    <col min="42" max="42" width="13.75390625" style="158" hidden="1" customWidth="1"/>
    <col min="43" max="43" width="13.625" style="158" hidden="1" customWidth="1"/>
    <col min="44" max="16384" width="9.125" style="158" customWidth="1"/>
  </cols>
  <sheetData>
    <row r="1" ht="12.75">
      <c r="A1" s="158" t="s">
        <v>106</v>
      </c>
    </row>
    <row r="2" spans="2:33" ht="18">
      <c r="B2" s="261" t="s">
        <v>148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</row>
    <row r="3" spans="2:33" ht="18">
      <c r="B3" s="261" t="s">
        <v>121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</row>
    <row r="4" spans="2:33" ht="18.75" thickBot="1">
      <c r="B4" s="160"/>
      <c r="C4" s="255"/>
      <c r="D4" s="255"/>
      <c r="E4" s="199"/>
      <c r="F4" s="199"/>
      <c r="G4" s="199"/>
      <c r="H4" s="199"/>
      <c r="I4" s="199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43" ht="18" customHeight="1" thickBot="1">
      <c r="A5" s="243" t="s">
        <v>0</v>
      </c>
      <c r="B5" s="259" t="s">
        <v>107</v>
      </c>
      <c r="C5" s="259" t="s">
        <v>97</v>
      </c>
      <c r="D5" s="259" t="s">
        <v>98</v>
      </c>
      <c r="E5" s="259" t="s">
        <v>124</v>
      </c>
      <c r="F5" s="211"/>
      <c r="G5" s="262" t="s">
        <v>5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  <c r="AI5" s="256" t="s">
        <v>7</v>
      </c>
      <c r="AJ5" s="252"/>
      <c r="AK5" s="252"/>
      <c r="AL5" s="252"/>
      <c r="AM5" s="248" t="s">
        <v>7</v>
      </c>
      <c r="AN5" s="248"/>
      <c r="AO5" s="248"/>
      <c r="AP5" s="248"/>
      <c r="AQ5" s="248"/>
    </row>
    <row r="6" spans="1:43" ht="33" customHeight="1">
      <c r="A6" s="244"/>
      <c r="B6" s="260"/>
      <c r="C6" s="260"/>
      <c r="D6" s="260"/>
      <c r="E6" s="260"/>
      <c r="F6" s="212"/>
      <c r="G6" s="196" t="s">
        <v>108</v>
      </c>
      <c r="H6" s="196"/>
      <c r="I6" s="196"/>
      <c r="J6" s="249" t="s">
        <v>109</v>
      </c>
      <c r="K6" s="249" t="s">
        <v>110</v>
      </c>
      <c r="L6" s="249" t="s">
        <v>111</v>
      </c>
      <c r="M6" s="209"/>
      <c r="N6" s="249" t="s">
        <v>112</v>
      </c>
      <c r="O6" s="209"/>
      <c r="P6" s="209"/>
      <c r="Q6" s="249" t="s">
        <v>113</v>
      </c>
      <c r="R6" s="249" t="s">
        <v>114</v>
      </c>
      <c r="S6" s="191"/>
      <c r="T6" s="249" t="s">
        <v>115</v>
      </c>
      <c r="U6" s="209"/>
      <c r="V6" s="209"/>
      <c r="W6" s="249" t="s">
        <v>149</v>
      </c>
      <c r="X6" s="246" t="s">
        <v>135</v>
      </c>
      <c r="Y6" s="257" t="s">
        <v>1</v>
      </c>
      <c r="Z6" s="251" t="s">
        <v>116</v>
      </c>
      <c r="AA6" s="252"/>
      <c r="AB6" s="252"/>
      <c r="AC6" s="252"/>
      <c r="AD6" s="252"/>
      <c r="AE6" s="252"/>
      <c r="AF6" s="252"/>
      <c r="AG6" s="253"/>
      <c r="AH6" s="207"/>
      <c r="AI6" s="254" t="s">
        <v>103</v>
      </c>
      <c r="AJ6" s="254"/>
      <c r="AK6" s="254"/>
      <c r="AL6" s="215"/>
      <c r="AM6" s="215"/>
      <c r="AN6" s="215"/>
      <c r="AO6" s="191"/>
      <c r="AP6" s="191"/>
      <c r="AQ6" s="191"/>
    </row>
    <row r="7" spans="1:43" ht="201.75" customHeight="1" thickBot="1">
      <c r="A7" s="245"/>
      <c r="B7" s="250"/>
      <c r="C7" s="250"/>
      <c r="D7" s="250"/>
      <c r="E7" s="250"/>
      <c r="F7" s="210" t="s">
        <v>104</v>
      </c>
      <c r="G7" s="197" t="s">
        <v>117</v>
      </c>
      <c r="H7" s="198" t="s">
        <v>144</v>
      </c>
      <c r="I7" s="194" t="s">
        <v>145</v>
      </c>
      <c r="J7" s="250"/>
      <c r="K7" s="250"/>
      <c r="L7" s="250"/>
      <c r="M7" s="210" t="s">
        <v>107</v>
      </c>
      <c r="N7" s="250"/>
      <c r="O7" s="214" t="s">
        <v>132</v>
      </c>
      <c r="P7" s="214" t="s">
        <v>129</v>
      </c>
      <c r="Q7" s="250"/>
      <c r="R7" s="250"/>
      <c r="S7" s="197" t="s">
        <v>133</v>
      </c>
      <c r="T7" s="250"/>
      <c r="U7" s="210" t="s">
        <v>134</v>
      </c>
      <c r="V7" s="210" t="s">
        <v>127</v>
      </c>
      <c r="W7" s="250"/>
      <c r="X7" s="247"/>
      <c r="Y7" s="258"/>
      <c r="Z7" s="192" t="s">
        <v>118</v>
      </c>
      <c r="AA7" s="197" t="s">
        <v>136</v>
      </c>
      <c r="AB7" s="197" t="s">
        <v>130</v>
      </c>
      <c r="AC7" s="197" t="s">
        <v>119</v>
      </c>
      <c r="AD7" s="197" t="s">
        <v>137</v>
      </c>
      <c r="AE7" s="197" t="s">
        <v>138</v>
      </c>
      <c r="AF7" s="181" t="s">
        <v>146</v>
      </c>
      <c r="AG7" s="182" t="s">
        <v>101</v>
      </c>
      <c r="AH7" s="265" t="s">
        <v>131</v>
      </c>
      <c r="AI7" s="197" t="s">
        <v>139</v>
      </c>
      <c r="AJ7" s="197" t="s">
        <v>140</v>
      </c>
      <c r="AK7" s="197" t="s">
        <v>147</v>
      </c>
      <c r="AL7" s="183" t="s">
        <v>141</v>
      </c>
      <c r="AM7" s="184" t="s">
        <v>1</v>
      </c>
      <c r="AN7" s="184"/>
      <c r="AO7" s="197" t="s">
        <v>120</v>
      </c>
      <c r="AP7" s="197" t="s">
        <v>142</v>
      </c>
      <c r="AQ7" s="197" t="s">
        <v>143</v>
      </c>
    </row>
    <row r="8" spans="1:43" ht="16.5" thickBot="1">
      <c r="A8" s="213">
        <v>1</v>
      </c>
      <c r="B8" s="210">
        <v>2</v>
      </c>
      <c r="C8" s="210" t="s">
        <v>99</v>
      </c>
      <c r="D8" s="210" t="s">
        <v>100</v>
      </c>
      <c r="E8" s="210">
        <v>3</v>
      </c>
      <c r="F8" s="210" t="s">
        <v>105</v>
      </c>
      <c r="G8" s="210">
        <v>4</v>
      </c>
      <c r="H8" s="196" t="s">
        <v>125</v>
      </c>
      <c r="I8" s="196" t="s">
        <v>126</v>
      </c>
      <c r="J8" s="185">
        <v>7</v>
      </c>
      <c r="K8" s="186">
        <v>8</v>
      </c>
      <c r="L8" s="186">
        <v>9</v>
      </c>
      <c r="M8" s="186" t="s">
        <v>102</v>
      </c>
      <c r="N8" s="186">
        <v>10</v>
      </c>
      <c r="O8" s="186" t="s">
        <v>128</v>
      </c>
      <c r="P8" s="201">
        <v>11</v>
      </c>
      <c r="Q8" s="201">
        <v>12</v>
      </c>
      <c r="R8" s="186">
        <v>13</v>
      </c>
      <c r="S8" s="186">
        <v>14</v>
      </c>
      <c r="T8" s="186">
        <v>15</v>
      </c>
      <c r="U8" s="186">
        <v>16</v>
      </c>
      <c r="V8" s="186">
        <v>17</v>
      </c>
      <c r="W8" s="186">
        <v>18</v>
      </c>
      <c r="X8" s="187">
        <v>19</v>
      </c>
      <c r="Y8" s="188">
        <v>20</v>
      </c>
      <c r="Z8" s="189">
        <v>21</v>
      </c>
      <c r="AA8" s="186">
        <v>22</v>
      </c>
      <c r="AB8" s="186">
        <v>23</v>
      </c>
      <c r="AC8" s="186">
        <v>24</v>
      </c>
      <c r="AD8" s="186">
        <v>25</v>
      </c>
      <c r="AE8" s="186">
        <v>26</v>
      </c>
      <c r="AF8" s="188">
        <v>27</v>
      </c>
      <c r="AG8" s="190">
        <v>25</v>
      </c>
      <c r="AH8" s="188">
        <v>28</v>
      </c>
      <c r="AI8" s="186">
        <v>29</v>
      </c>
      <c r="AJ8" s="186">
        <v>30</v>
      </c>
      <c r="AK8" s="186">
        <v>31</v>
      </c>
      <c r="AL8" s="186">
        <v>32</v>
      </c>
      <c r="AM8" s="187">
        <v>33</v>
      </c>
      <c r="AN8" s="187"/>
      <c r="AO8" s="186">
        <v>34</v>
      </c>
      <c r="AP8" s="186">
        <v>35</v>
      </c>
      <c r="AQ8" s="186">
        <v>36</v>
      </c>
    </row>
    <row r="9" spans="1:43" s="164" customFormat="1" ht="15">
      <c r="A9" s="168">
        <v>1</v>
      </c>
      <c r="B9" s="172" t="s">
        <v>46</v>
      </c>
      <c r="C9" s="208">
        <v>3305.6</v>
      </c>
      <c r="D9" s="173">
        <v>19.3</v>
      </c>
      <c r="E9" s="170">
        <f>C9+D9</f>
        <v>3324.9</v>
      </c>
      <c r="F9" s="266">
        <v>177.73</v>
      </c>
      <c r="G9" s="170">
        <f>F9*1.022</f>
        <v>181.64</v>
      </c>
      <c r="H9" s="193">
        <f>G9-T9</f>
        <v>181.575</v>
      </c>
      <c r="I9" s="193">
        <f>H9*AB9</f>
        <v>12.304</v>
      </c>
      <c r="J9" s="175">
        <v>131</v>
      </c>
      <c r="K9" s="267">
        <v>0.023</v>
      </c>
      <c r="L9" s="176">
        <v>448.7</v>
      </c>
      <c r="M9" s="172" t="s">
        <v>46</v>
      </c>
      <c r="N9" s="173">
        <f>L9*K9</f>
        <v>10.32</v>
      </c>
      <c r="O9" s="173">
        <f>N9*AF9</f>
        <v>1705.48</v>
      </c>
      <c r="P9" s="174">
        <f>O9/E9</f>
        <v>0.51</v>
      </c>
      <c r="Q9" s="202">
        <v>116</v>
      </c>
      <c r="R9" s="200">
        <v>66.08</v>
      </c>
      <c r="S9" s="169">
        <f>J9-Q9</f>
        <v>15</v>
      </c>
      <c r="T9" s="193">
        <v>0.065</v>
      </c>
      <c r="U9" s="268">
        <f>T9*AB9</f>
        <v>0.004</v>
      </c>
      <c r="V9" s="170">
        <v>8.4</v>
      </c>
      <c r="W9" s="170">
        <v>63</v>
      </c>
      <c r="X9" s="171">
        <f>W9/S9</f>
        <v>4.2</v>
      </c>
      <c r="Y9" s="177" t="s">
        <v>46</v>
      </c>
      <c r="Z9" s="269">
        <v>33.31</v>
      </c>
      <c r="AA9" s="170">
        <f>H9*Z9</f>
        <v>6048.26</v>
      </c>
      <c r="AB9" s="206">
        <v>0.06776</v>
      </c>
      <c r="AC9" s="170">
        <v>1947.38</v>
      </c>
      <c r="AD9" s="170">
        <f>I9*AC9</f>
        <v>23960.56</v>
      </c>
      <c r="AE9" s="170">
        <f>AA9+AD9</f>
        <v>30008.82</v>
      </c>
      <c r="AF9" s="203">
        <v>165.26</v>
      </c>
      <c r="AG9" s="178" t="e">
        <f>AE9/#REF!</f>
        <v>#REF!</v>
      </c>
      <c r="AH9" s="270"/>
      <c r="AI9" s="271"/>
      <c r="AJ9" s="268"/>
      <c r="AK9" s="268"/>
      <c r="AL9" s="272">
        <f>AI9/E9</f>
        <v>0</v>
      </c>
      <c r="AM9" s="177" t="s">
        <v>46</v>
      </c>
      <c r="AN9" s="179"/>
      <c r="AO9" s="170">
        <v>1580.89</v>
      </c>
      <c r="AP9" s="170">
        <f>AJ9*AC9</f>
        <v>0</v>
      </c>
      <c r="AQ9" s="174">
        <f>AP9/C9</f>
        <v>0</v>
      </c>
    </row>
    <row r="10" spans="1:43" ht="15">
      <c r="A10" s="168">
        <v>2</v>
      </c>
      <c r="B10" s="172" t="s">
        <v>47</v>
      </c>
      <c r="C10" s="208">
        <v>3300.6</v>
      </c>
      <c r="D10" s="173">
        <v>19.1</v>
      </c>
      <c r="E10" s="170">
        <f>C10+D10</f>
        <v>3319.7</v>
      </c>
      <c r="F10" s="266">
        <v>169.45</v>
      </c>
      <c r="G10" s="170">
        <f>F10*1.022</f>
        <v>173.18</v>
      </c>
      <c r="H10" s="193">
        <f>G10-T10</f>
        <v>172.821</v>
      </c>
      <c r="I10" s="193">
        <f>H10*AB10</f>
        <v>11.71</v>
      </c>
      <c r="J10" s="175">
        <v>118</v>
      </c>
      <c r="K10" s="267">
        <v>0.023</v>
      </c>
      <c r="L10" s="176">
        <v>437</v>
      </c>
      <c r="M10" s="172" t="s">
        <v>47</v>
      </c>
      <c r="N10" s="173">
        <f>L10*K10</f>
        <v>10.05</v>
      </c>
      <c r="O10" s="173">
        <f>N10*AF10</f>
        <v>1660.86</v>
      </c>
      <c r="P10" s="174">
        <f>O10/E10</f>
        <v>0.5</v>
      </c>
      <c r="Q10" s="202">
        <v>111</v>
      </c>
      <c r="R10" s="200">
        <v>131.66</v>
      </c>
      <c r="S10" s="169">
        <f>J10-Q10</f>
        <v>7</v>
      </c>
      <c r="T10" s="193">
        <v>0.359</v>
      </c>
      <c r="U10" s="268">
        <f>T10*AB10</f>
        <v>0.024</v>
      </c>
      <c r="V10" s="170">
        <v>0</v>
      </c>
      <c r="W10" s="170">
        <v>29.4</v>
      </c>
      <c r="X10" s="171">
        <f>W10/S10</f>
        <v>4.2</v>
      </c>
      <c r="Y10" s="177" t="s">
        <v>47</v>
      </c>
      <c r="Z10" s="269">
        <v>33.31</v>
      </c>
      <c r="AA10" s="170">
        <f>H10*Z10</f>
        <v>5756.67</v>
      </c>
      <c r="AB10" s="206">
        <v>0.06776</v>
      </c>
      <c r="AC10" s="170">
        <v>1947.38</v>
      </c>
      <c r="AD10" s="170">
        <f>I10*AC10</f>
        <v>22803.82</v>
      </c>
      <c r="AE10" s="170">
        <f>AA10+AD10</f>
        <v>28560.49</v>
      </c>
      <c r="AF10" s="203">
        <v>165.26</v>
      </c>
      <c r="AG10" s="178" t="e">
        <f>AE10/#REF!</f>
        <v>#REF!</v>
      </c>
      <c r="AH10" s="270"/>
      <c r="AI10" s="271"/>
      <c r="AJ10" s="268"/>
      <c r="AK10" s="268"/>
      <c r="AL10" s="272">
        <f>AI10/E10</f>
        <v>0</v>
      </c>
      <c r="AM10" s="177" t="s">
        <v>47</v>
      </c>
      <c r="AN10" s="179"/>
      <c r="AO10" s="170">
        <v>1580.89</v>
      </c>
      <c r="AP10" s="170">
        <f>AJ10*AC10</f>
        <v>0</v>
      </c>
      <c r="AQ10" s="174">
        <f>AP10/C10</f>
        <v>0</v>
      </c>
    </row>
    <row r="11" spans="1:43" ht="15">
      <c r="A11" s="168">
        <v>3</v>
      </c>
      <c r="B11" s="172" t="s">
        <v>41</v>
      </c>
      <c r="C11" s="174">
        <v>10021.2</v>
      </c>
      <c r="D11" s="174">
        <v>0</v>
      </c>
      <c r="E11" s="170">
        <f>C11+D11</f>
        <v>10021.2</v>
      </c>
      <c r="F11" s="266">
        <v>668.32</v>
      </c>
      <c r="G11" s="170">
        <f>F11*1.022</f>
        <v>683.02</v>
      </c>
      <c r="H11" s="193">
        <f>G11-T11</f>
        <v>683.02</v>
      </c>
      <c r="I11" s="193">
        <f>H11*AB11</f>
        <v>46.281</v>
      </c>
      <c r="J11" s="273">
        <v>393</v>
      </c>
      <c r="K11" s="274">
        <v>0.023</v>
      </c>
      <c r="L11" s="176">
        <v>1819.6</v>
      </c>
      <c r="M11" s="172" t="s">
        <v>41</v>
      </c>
      <c r="N11" s="173">
        <f>L11*K11</f>
        <v>41.85</v>
      </c>
      <c r="O11" s="173">
        <f>N11*AF11</f>
        <v>6916.13</v>
      </c>
      <c r="P11" s="174">
        <f>O11/E11</f>
        <v>0.69</v>
      </c>
      <c r="Q11" s="275">
        <v>363</v>
      </c>
      <c r="R11" s="276">
        <v>487.38</v>
      </c>
      <c r="S11" s="277">
        <f>J11-Q11</f>
        <v>30</v>
      </c>
      <c r="T11" s="278"/>
      <c r="U11" s="268"/>
      <c r="V11" s="170">
        <v>12.6</v>
      </c>
      <c r="W11" s="170">
        <v>126</v>
      </c>
      <c r="X11" s="171">
        <f>W11/S11</f>
        <v>4.2</v>
      </c>
      <c r="Y11" s="177" t="s">
        <v>41</v>
      </c>
      <c r="Z11" s="269">
        <v>33.31</v>
      </c>
      <c r="AA11" s="170">
        <f>H11*Z11</f>
        <v>22751.4</v>
      </c>
      <c r="AB11" s="206">
        <v>0.06776</v>
      </c>
      <c r="AC11" s="170">
        <v>1947.38</v>
      </c>
      <c r="AD11" s="170">
        <f>I11*AC11</f>
        <v>90126.69</v>
      </c>
      <c r="AE11" s="170">
        <f>AA11+AD11</f>
        <v>112878.09</v>
      </c>
      <c r="AF11" s="203">
        <v>165.26</v>
      </c>
      <c r="AG11" s="178" t="e">
        <f>AE11/#REF!</f>
        <v>#REF!</v>
      </c>
      <c r="AH11" s="270"/>
      <c r="AI11" s="271"/>
      <c r="AJ11" s="268"/>
      <c r="AK11" s="268"/>
      <c r="AL11" s="272">
        <f>AI11/E11</f>
        <v>0</v>
      </c>
      <c r="AM11" s="177" t="s">
        <v>41</v>
      </c>
      <c r="AN11" s="179"/>
      <c r="AO11" s="170">
        <v>1580.89</v>
      </c>
      <c r="AP11" s="170">
        <f>AJ11*AC11</f>
        <v>0</v>
      </c>
      <c r="AQ11" s="174">
        <f>AP11/C11</f>
        <v>0</v>
      </c>
    </row>
    <row r="12" spans="1:43" ht="15">
      <c r="A12" s="168"/>
      <c r="B12" s="172"/>
      <c r="C12" s="174"/>
      <c r="D12" s="279"/>
      <c r="E12" s="170"/>
      <c r="F12" s="168"/>
      <c r="G12" s="170"/>
      <c r="H12" s="193"/>
      <c r="I12" s="193"/>
      <c r="J12" s="280" t="s">
        <v>106</v>
      </c>
      <c r="K12" s="274"/>
      <c r="L12" s="176"/>
      <c r="M12" s="172"/>
      <c r="N12" s="173"/>
      <c r="O12" s="173"/>
      <c r="P12" s="174"/>
      <c r="Q12" s="281"/>
      <c r="R12" s="282" t="s">
        <v>106</v>
      </c>
      <c r="S12" s="277"/>
      <c r="T12" s="278"/>
      <c r="U12" s="268"/>
      <c r="V12" s="170"/>
      <c r="W12" s="170"/>
      <c r="X12" s="171"/>
      <c r="Y12" s="177"/>
      <c r="Z12" s="269"/>
      <c r="AA12" s="170"/>
      <c r="AB12" s="206"/>
      <c r="AC12" s="174"/>
      <c r="AD12" s="170"/>
      <c r="AE12" s="170"/>
      <c r="AF12" s="203"/>
      <c r="AG12" s="178"/>
      <c r="AH12" s="270"/>
      <c r="AI12" s="271"/>
      <c r="AJ12" s="268"/>
      <c r="AK12" s="268"/>
      <c r="AL12" s="272"/>
      <c r="AM12" s="177"/>
      <c r="AN12" s="179"/>
      <c r="AO12" s="174"/>
      <c r="AP12" s="170"/>
      <c r="AQ12" s="174"/>
    </row>
    <row r="13" spans="1:43" ht="15">
      <c r="A13" s="168"/>
      <c r="B13" s="204" t="s">
        <v>75</v>
      </c>
      <c r="C13" s="283">
        <f>SUM(C9:C12)</f>
        <v>16627.4</v>
      </c>
      <c r="D13" s="283">
        <f aca="true" t="shared" si="0" ref="D13:J13">SUM(D9:D11)</f>
        <v>38.4</v>
      </c>
      <c r="E13" s="284">
        <f t="shared" si="0"/>
        <v>16665.8</v>
      </c>
      <c r="F13" s="285">
        <f t="shared" si="0"/>
        <v>1015.5</v>
      </c>
      <c r="G13" s="285">
        <f t="shared" si="0"/>
        <v>1037.84</v>
      </c>
      <c r="H13" s="195">
        <f t="shared" si="0"/>
        <v>1037.416</v>
      </c>
      <c r="I13" s="195">
        <f t="shared" si="0"/>
        <v>70.295</v>
      </c>
      <c r="J13" s="286">
        <f t="shared" si="0"/>
        <v>642</v>
      </c>
      <c r="K13" s="195"/>
      <c r="L13" s="283">
        <f>SUM(L9:L11)</f>
        <v>2705.3</v>
      </c>
      <c r="M13" s="204" t="s">
        <v>75</v>
      </c>
      <c r="N13" s="287">
        <f>SUM(N9:N11)</f>
        <v>62.22</v>
      </c>
      <c r="O13" s="173">
        <f>SUM(O9:O12)</f>
        <v>10282.47</v>
      </c>
      <c r="P13" s="174"/>
      <c r="Q13" s="288">
        <f aca="true" t="shared" si="1" ref="Q13:W13">SUM(Q9:Q11)</f>
        <v>590</v>
      </c>
      <c r="R13" s="289">
        <f t="shared" si="1"/>
        <v>685.12</v>
      </c>
      <c r="S13" s="288">
        <f t="shared" si="1"/>
        <v>52</v>
      </c>
      <c r="T13" s="195">
        <f t="shared" si="1"/>
        <v>0.424</v>
      </c>
      <c r="U13" s="290">
        <f t="shared" si="1"/>
        <v>0.028</v>
      </c>
      <c r="V13" s="284">
        <f t="shared" si="1"/>
        <v>21</v>
      </c>
      <c r="W13" s="170">
        <f t="shared" si="1"/>
        <v>218.4</v>
      </c>
      <c r="X13" s="180"/>
      <c r="Y13" s="180"/>
      <c r="Z13" s="180"/>
      <c r="AA13" s="284">
        <f>SUM(AA9:AA11)</f>
        <v>34556.33</v>
      </c>
      <c r="AB13" s="206"/>
      <c r="AC13" s="180"/>
      <c r="AD13" s="284">
        <f>SUM(AD9:AD11)</f>
        <v>136891.07</v>
      </c>
      <c r="AE13" s="284">
        <f>SUM(AE9:AE11)</f>
        <v>171447.4</v>
      </c>
      <c r="AF13" s="203">
        <f>AF11</f>
        <v>165.26</v>
      </c>
      <c r="AG13" s="180" t="e">
        <f>SUM(AG11:AG11)</f>
        <v>#REF!</v>
      </c>
      <c r="AH13" s="291">
        <f>SUM(AH9:AH11)</f>
        <v>0</v>
      </c>
      <c r="AI13" s="292">
        <f>SUM(AI9:AI11)</f>
        <v>0</v>
      </c>
      <c r="AJ13" s="290">
        <f>SUM(AJ9:AJ11)</f>
        <v>0</v>
      </c>
      <c r="AK13" s="290">
        <f>SUM(AK9:AK11)</f>
        <v>0</v>
      </c>
      <c r="AL13" s="272"/>
      <c r="AM13" s="180">
        <f>SUM(AM11:AM11)</f>
        <v>0</v>
      </c>
      <c r="AN13" s="180">
        <f>SUM(AN11:AN11)</f>
        <v>0</v>
      </c>
      <c r="AO13" s="180"/>
      <c r="AP13" s="284">
        <f>SUM(AP9:AP11)</f>
        <v>0</v>
      </c>
      <c r="AQ13" s="180">
        <f>SUM(AQ11:AQ11)</f>
        <v>0</v>
      </c>
    </row>
    <row r="14" spans="1:43" ht="46.5" customHeight="1">
      <c r="A14" s="293" t="s">
        <v>106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159"/>
      <c r="T14" s="159"/>
      <c r="U14" s="159"/>
      <c r="V14" s="159"/>
      <c r="W14" s="159" t="s">
        <v>106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94"/>
      <c r="AH14" s="157"/>
      <c r="AI14" s="157"/>
      <c r="AJ14" s="161"/>
      <c r="AK14" s="157"/>
      <c r="AL14" s="157"/>
      <c r="AM14" s="157"/>
      <c r="AN14" s="157"/>
      <c r="AO14" s="157"/>
      <c r="AP14" s="157"/>
      <c r="AQ14" s="157"/>
    </row>
    <row r="15" spans="1:43" ht="12.75">
      <c r="A15" s="165" t="s">
        <v>122</v>
      </c>
      <c r="B15" s="165"/>
      <c r="F15" s="167"/>
      <c r="G15" s="295"/>
      <c r="H15" s="163"/>
      <c r="I15" s="163"/>
      <c r="J15" s="163"/>
      <c r="T15" s="167"/>
      <c r="U15" s="167"/>
      <c r="V15" s="167"/>
      <c r="AB15" s="167"/>
      <c r="AG15" s="296"/>
      <c r="AH15" s="157"/>
      <c r="AI15" s="167"/>
      <c r="AJ15" s="161"/>
      <c r="AK15" s="157"/>
      <c r="AL15" s="157"/>
      <c r="AM15" s="157"/>
      <c r="AN15" s="157"/>
      <c r="AO15" s="157"/>
      <c r="AP15" s="157"/>
      <c r="AQ15" s="157"/>
    </row>
    <row r="16" spans="1:43" ht="12.75">
      <c r="A16" s="166" t="s">
        <v>123</v>
      </c>
      <c r="B16" s="205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8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</row>
    <row r="17" spans="34:43" ht="15">
      <c r="AH17" s="157"/>
      <c r="AI17" s="157"/>
      <c r="AJ17" s="162"/>
      <c r="AK17" s="157"/>
      <c r="AL17" s="157"/>
      <c r="AM17" s="157"/>
      <c r="AN17" s="157"/>
      <c r="AO17" s="157"/>
      <c r="AP17" s="157"/>
      <c r="AQ17" s="157"/>
    </row>
    <row r="18" spans="34:43" ht="12.75">
      <c r="AH18" s="157"/>
      <c r="AI18" s="157"/>
      <c r="AJ18" s="161"/>
      <c r="AK18" s="157"/>
      <c r="AL18" s="157"/>
      <c r="AM18" s="157"/>
      <c r="AN18" s="157"/>
      <c r="AO18" s="157"/>
      <c r="AP18" s="157"/>
      <c r="AQ18" s="157"/>
    </row>
    <row r="19" spans="34:43" ht="12.75"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34:43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</row>
    <row r="21" spans="34:43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34:43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34:43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34:43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34:43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34:43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34:43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34:43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34:43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34:43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34:43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34:43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34:43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34:43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34:43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34:43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34:43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34:43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34:43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34:43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34:43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</row>
    <row r="42" spans="34:43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</row>
    <row r="43" spans="34:43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34:43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34:43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34:43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34:43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34:43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34:43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</row>
    <row r="51" spans="34:43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34:43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</row>
    <row r="53" spans="34:43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</row>
    <row r="54" spans="34:43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</row>
    <row r="55" spans="34:43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34:43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34:43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</row>
    <row r="58" spans="34:43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34:43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34:43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34:43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34:43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</row>
    <row r="63" spans="34:43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</row>
    <row r="64" spans="34:43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</row>
    <row r="65" spans="34:43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</row>
    <row r="66" spans="34:43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</row>
    <row r="67" spans="34:43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</row>
    <row r="68" spans="34:43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</row>
    <row r="69" spans="34:43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34:43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34:43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</row>
    <row r="72" spans="34:43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34:43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</row>
    <row r="74" spans="34:43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</row>
    <row r="75" spans="34:43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</row>
    <row r="76" spans="34:43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</row>
    <row r="77" spans="34:43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</row>
    <row r="78" spans="34:43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</row>
    <row r="79" spans="34:43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34:43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</row>
    <row r="81" spans="34:43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</row>
    <row r="82" spans="34:43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</row>
    <row r="83" spans="34:43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</row>
    <row r="84" spans="34:43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34:43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34:43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34:43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34:43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34:43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</row>
    <row r="90" spans="34:43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34:43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34:43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34:43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</row>
    <row r="94" spans="34:43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34:43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34:43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34:43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34:43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</row>
    <row r="99" spans="34:43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</row>
    <row r="100" spans="34:43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</row>
    <row r="101" spans="34:43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</row>
    <row r="102" spans="34:43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34:43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</row>
    <row r="104" spans="34:43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</row>
    <row r="105" spans="34:43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</row>
    <row r="106" spans="34:43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</row>
    <row r="107" spans="34:43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</row>
    <row r="108" spans="34:43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</row>
    <row r="109" spans="34:43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34:43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34:43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</row>
    <row r="112" spans="34:43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34:43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</row>
    <row r="114" spans="34:43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</row>
    <row r="115" spans="34:43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34:43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</row>
    <row r="117" spans="34:43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34:43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</row>
    <row r="119" spans="34:43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34:43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34:43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</row>
    <row r="122" spans="34:43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34:43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34:43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</row>
    <row r="125" spans="34:43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</row>
    <row r="126" spans="34:43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34:43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</row>
    <row r="128" spans="34:43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34:43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34:43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34:43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34:43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34:43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34:43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</row>
    <row r="135" spans="34:43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</row>
    <row r="136" spans="34:43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34:43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</row>
    <row r="138" spans="34:43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34:43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34:43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</row>
    <row r="141" spans="34:43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34:43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34:43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34:43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</row>
    <row r="145" spans="34:43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34:43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34:43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34:43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34:43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</row>
    <row r="150" spans="34:43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34:43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</row>
    <row r="152" spans="34:43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34:43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34:43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</row>
    <row r="155" spans="34:43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34:43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34:43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</row>
    <row r="158" spans="34:43" ht="12.75"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34:43" ht="12.75"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34:43" ht="12.75"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</row>
    <row r="161" spans="34:43" ht="12.75"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</row>
    <row r="162" spans="34:43" ht="12.75"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34:43" ht="12.75"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34:43" ht="12.75"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34:43" ht="12.75"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34:43" ht="12.75"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34:43" ht="12.75"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34:43" ht="12.75"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34:43" ht="12.75"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34:43" ht="12.75"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</row>
    <row r="171" spans="34:43" ht="12.75"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34:43" ht="12.75"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34:43" ht="12.75"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34:43" ht="12.75"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34:43" ht="12.75"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</row>
    <row r="176" spans="34:43" ht="12.75"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</row>
    <row r="177" spans="34:43" ht="12.75"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</row>
    <row r="178" spans="34:43" ht="12.75"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</row>
    <row r="179" spans="34:43" ht="12.75"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</sheetData>
  <sheetProtection/>
  <mergeCells count="25"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  <mergeCell ref="C4:D4"/>
    <mergeCell ref="AI5:AL5"/>
    <mergeCell ref="R6:R7"/>
    <mergeCell ref="Y6:Y7"/>
    <mergeCell ref="N6:N7"/>
    <mergeCell ref="K6:K7"/>
    <mergeCell ref="C5:C7"/>
    <mergeCell ref="A5:A7"/>
    <mergeCell ref="D5:D7"/>
    <mergeCell ref="G5:AG5"/>
    <mergeCell ref="X6:X7"/>
    <mergeCell ref="AM5:AQ5"/>
    <mergeCell ref="L6:L7"/>
    <mergeCell ref="Z6:AG6"/>
    <mergeCell ref="AI6:AK6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2023-06-05T13:38:50Z</cp:lastPrinted>
  <dcterms:created xsi:type="dcterms:W3CDTF">2007-11-09T11:35:30Z</dcterms:created>
  <dcterms:modified xsi:type="dcterms:W3CDTF">2023-07-13T11:50:52Z</dcterms:modified>
  <cp:category/>
  <cp:version/>
  <cp:contentType/>
  <cp:contentStatus/>
</cp:coreProperties>
</file>